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ucturetone-my.sharepoint.com/personal/knitchen_laytonconstruction_com/Documents/Desktop/"/>
    </mc:Choice>
  </mc:AlternateContent>
  <xr:revisionPtr revIDLastSave="184" documentId="8_{BF2A3602-70C2-4B56-9022-A5EDD363CDFE}" xr6:coauthVersionLast="47" xr6:coauthVersionMax="47" xr10:uidLastSave="{C0E62550-4CA4-4BDB-9AAA-F0171EAF0C47}"/>
  <bookViews>
    <workbookView xWindow="-28920" yWindow="-30" windowWidth="29040" windowHeight="15840" xr2:uid="{05BB8263-CCE5-4E4D-92F2-36EBE8A8C9D5}"/>
  </bookViews>
  <sheets>
    <sheet name="The iPM, Forecaster" sheetId="1" r:id="rId1"/>
  </sheets>
  <externalReferences>
    <externalReference r:id="rId2"/>
    <externalReference r:id="rId3"/>
    <externalReference r:id="rId4"/>
  </externalReferences>
  <definedNames>
    <definedName name="\R">#REF!</definedName>
    <definedName name="_1FEE">#REF!</definedName>
    <definedName name="_2GC">#REF!</definedName>
    <definedName name="_3INS">#REF!</definedName>
    <definedName name="_CV1">#REF!</definedName>
    <definedName name="_RM01">'[1]BIDSUM '!#REF!</definedName>
    <definedName name="_RM02">'[1]BIDSUM '!#REF!</definedName>
    <definedName name="_RM03">'[1]BIDSUM '!#REF!</definedName>
    <definedName name="_RM04">'[1]BIDSUM '!#REF!</definedName>
    <definedName name="_RM05">'[1]BIDSUM '!#REF!</definedName>
    <definedName name="_RM06">'[1]BIDSUM '!#REF!</definedName>
    <definedName name="_RM07">'[1]BIDSUM '!#REF!</definedName>
    <definedName name="_RM08">'[1]BIDSUM '!#REF!</definedName>
    <definedName name="_RM09">'[1]BIDSUM '!#REF!</definedName>
    <definedName name="_RM10">'[1]BIDSUM '!#REF!</definedName>
    <definedName name="_RM11">'[1]BIDSUM '!#REF!</definedName>
    <definedName name="_RM12">'[1]BIDSUM '!#REF!</definedName>
    <definedName name="_RM13">'[1]BIDSUM '!#REF!</definedName>
    <definedName name="_RM14">'[1]BIDSUM '!#REF!</definedName>
    <definedName name="_RM15">'[1]BIDSUM '!#REF!</definedName>
    <definedName name="_RM16">'[1]BIDSUM '!#REF!</definedName>
    <definedName name="_RM17">'[1]BIDSUM '!#REF!</definedName>
    <definedName name="_RM18">'[1]BIDSUM '!#REF!</definedName>
    <definedName name="_RM19">'[1]BIDSUM '!#REF!</definedName>
    <definedName name="_RM20">'[1]BIDSUM '!#REF!</definedName>
    <definedName name="_RM21">'[1]BIDSUM '!#REF!</definedName>
    <definedName name="_RM22">'[1]BIDSUM '!#REF!</definedName>
    <definedName name="_RM23">'[1]BIDSUM '!#REF!</definedName>
    <definedName name="_RM24">'[1]BIDSUM '!#REF!</definedName>
    <definedName name="_RM25">'[1]BIDSUM '!#REF!</definedName>
    <definedName name="_RM26">'[1]BIDSUM '!#REF!</definedName>
    <definedName name="_RM27">'[1]BIDSUM '!#REF!</definedName>
    <definedName name="_RM28">'[1]BIDSUM '!#REF!</definedName>
    <definedName name="_RM29">'[1]BIDSUM '!#REF!</definedName>
    <definedName name="Admin" localSheetId="0">#REF!</definedName>
    <definedName name="Bond_Rates">'[1]BIDSUM '!#REF!</definedName>
    <definedName name="BORDER">#REF!</definedName>
    <definedName name="Brick">'[2]Bid Results - $ per Unit'!$V$8</definedName>
    <definedName name="Brick_Means">'[2]Means 2000'!$F$13</definedName>
    <definedName name="BrickGSF">'[2]Bid Results - $ per Unit'!$W$8</definedName>
    <definedName name="Carpet_Means">'[2]Means 2000'!$F$36</definedName>
    <definedName name="Casework">'[2]Bid Results - $ per Unit'!$AG$8</definedName>
    <definedName name="Casework_Means">'[2]Means 2000'!$F$18</definedName>
    <definedName name="CaseworkGSF">'[2]Bid Results - $ per Unit'!$AH$8</definedName>
    <definedName name="Ceiling_ACT">'[2]Bid Results - $ per Unit'!$BU$8</definedName>
    <definedName name="Ceiling_ACT_Means">'[2]Means 2000'!$F$35</definedName>
    <definedName name="Ceiling_Drywall">'[2]Bid Results - $ per Unit'!$BM$8</definedName>
    <definedName name="Ceiling_Drywall_Means">'[2]Means 2000'!$F$31</definedName>
    <definedName name="Ceramic">'[2]Bid Results - $ per Unit'!$CK$8</definedName>
    <definedName name="Ceramic_Means">'[2]Means 2000'!$F$38</definedName>
    <definedName name="CeramicGSF">'[2]Bid Results - $ per Unit'!$CL$8</definedName>
    <definedName name="CMU">'[2]Bid Results - $ per Unit'!$R$8</definedName>
    <definedName name="CMU_Means">'[2]Means 2000'!$F$12</definedName>
    <definedName name="CMUGSF">'[2]Bid Results - $ per Unit'!$S$8</definedName>
    <definedName name="ColumnTitle1">[3]!ContactList[[#Headers],[Company Name]]</definedName>
    <definedName name="ColumnTitle2">#REF!</definedName>
    <definedName name="con">#REF!</definedName>
    <definedName name="CONV">#REF!</definedName>
    <definedName name="COVER">#REF!</definedName>
    <definedName name="CREWS">#REF!</definedName>
    <definedName name="Curtain">'[2]Bid Results - $ per Unit'!$BI$8</definedName>
    <definedName name="Curtain_Means">'[2]Means 2000'!$F$25</definedName>
    <definedName name="CV">#REF!</definedName>
    <definedName name="days">'[1]PROJECT SETUP'!$B$24</definedName>
    <definedName name="Demo">'[2]Bid Results - $ per Unit'!$G$8</definedName>
    <definedName name="DemoGSF">'[2]Bid Results - $ per Unit'!$H$8</definedName>
    <definedName name="Demolition_Mean">'[2]Means 2000'!$F$7</definedName>
    <definedName name="DETAIL">#REF!</definedName>
    <definedName name="detl">#REF!</definedName>
    <definedName name="Doors_Aluminum_Means">'[2]Means 2000'!$F$28</definedName>
    <definedName name="Doors_Glass_Means">'[2]Means 2000'!$F$29</definedName>
    <definedName name="Doors_Install">'[2]Bid Results - $ per Unit'!$BA$8</definedName>
    <definedName name="Doors_InstallGSF">'[2]Bid Results - $ per Unit'!$BB$8</definedName>
    <definedName name="Doors_Metal_Means">'[2]Means 2000'!$F$27</definedName>
    <definedName name="Doors_Supply">'[2]Bid Results - $ per Unit'!$AW$8</definedName>
    <definedName name="Doors_SupplyGSF">'[2]Bid Results - $ per Unit'!$AX$8</definedName>
    <definedName name="Doors_Wood_Means">'[2]Means 2000'!$F$26</definedName>
    <definedName name="DrywallGSF">'[2]Bid Results - $ per Unit'!$BZ$8</definedName>
    <definedName name="DURATION">#REF!</definedName>
    <definedName name="edge">#REF!</definedName>
    <definedName name="ele">#REF!</definedName>
    <definedName name="ELEC">#REF!</definedName>
    <definedName name="Electrical">'[2]Bid Results - $ per Unit'!$DU$8</definedName>
    <definedName name="Electrical_Means">'[2]Means 2000'!$F$52</definedName>
    <definedName name="Elevator_Hydraulic">'[2]Bid Results - $ per Unit'!$DA$8</definedName>
    <definedName name="Elevator_Hydraulic_Means">'[2]Means 2000'!$F$44</definedName>
    <definedName name="Elevator_HydraulicGSF">'[2]Bid Results - $ per Unit'!$DB$8</definedName>
    <definedName name="Elevator_Traction">'[2]Bid Results - $ per Unit'!$DE$8</definedName>
    <definedName name="Elevator_Traction_Means">'[2]Means 2000'!$F$45</definedName>
    <definedName name="Elevator_TractionGSF">'[2]Bid Results - $ per Unit'!$DF$8</definedName>
    <definedName name="end">#REF!</definedName>
    <definedName name="Engineering" localSheetId="0">#REF!</definedName>
    <definedName name="ex">#REF!</definedName>
    <definedName name="EXT">#REF!</definedName>
    <definedName name="FDN">#REF!</definedName>
    <definedName name="FEE">#REF!</definedName>
    <definedName name="Fire">'[2]Bid Results - $ per Unit'!$DQ$8</definedName>
    <definedName name="Fire_Means">'[2]Means 2000'!$F$49</definedName>
    <definedName name="Flooring">'[2]Bid Results - $ per Unit'!$CC$8</definedName>
    <definedName name="FlooringGSF">'[2]Bid Results - $ per Unit'!$CD$8</definedName>
    <definedName name="foundn">#REF!</definedName>
    <definedName name="front">#REF!</definedName>
    <definedName name="GC">#REF!</definedName>
    <definedName name="genc">#REF!</definedName>
    <definedName name="grsf">#REF!</definedName>
    <definedName name="HVAC">'[2]Bid Results - $ per Unit'!$DI$8</definedName>
    <definedName name="HVAC_Means">'[2]Means 2000'!$F$47</definedName>
    <definedName name="INS">#REF!</definedName>
    <definedName name="insr">#REF!</definedName>
    <definedName name="INT">#REF!</definedName>
    <definedName name="intr">#REF!</definedName>
    <definedName name="lstCustomers">[3]!ContactList[Scope of Work]</definedName>
    <definedName name="MECH">#REF!</definedName>
    <definedName name="mechan">#REF!</definedName>
    <definedName name="mos">'[1]PROJECT SETUP'!$F$24</definedName>
    <definedName name="Painting">'[2]Bid Results - $ per Unit'!$CO$8</definedName>
    <definedName name="Painting_Means">'[2]Means 2000'!$F$39</definedName>
    <definedName name="PaintingGSF">'[2]Bid Results - $ per Unit'!$CP$8</definedName>
    <definedName name="Partition1Hr_Means">'[2]Means 2000'!$F$33</definedName>
    <definedName name="PartitionNR_Means">'[2]Means 2000'!$F$34</definedName>
    <definedName name="Plumbing">'[2]Bid Results - $ per Unit'!$DM$8</definedName>
    <definedName name="Plumbing_Means">'[2]Means 2000'!$F$48</definedName>
    <definedName name="_xlnm.Print_Area" localSheetId="0">'The iPM, Forecaster'!$A$3:$Y$65</definedName>
    <definedName name="Print_Area_MI">#REF!</definedName>
    <definedName name="Print_Titles_MI">#REF!</definedName>
    <definedName name="ProjMgt" localSheetId="0">#REF!</definedName>
    <definedName name="Rebar_Install">'[2]Bid Results - $ per Unit'!$M$8</definedName>
    <definedName name="Rebar_Install_Means">'[2]Means 2000'!$F$10</definedName>
    <definedName name="Rebar_InstallGSF">'[2]Bid Results - $ per Unit'!$O$8</definedName>
    <definedName name="Rebar_Supply">'[2]Bid Results - $ per Unit'!$L$8</definedName>
    <definedName name="Rebar_Supply_Means">'[2]Means 2000'!$F$9</definedName>
    <definedName name="Rebar_SupplyGSF">'[2]Bid Results - $ per Unit'!$N$8</definedName>
    <definedName name="Roofing_BU">'[2]Bid Results - $ per Unit'!$AK$8</definedName>
    <definedName name="Roofing_BU_Means">'[2]Means 2000'!$F$20</definedName>
    <definedName name="Roofing_BUGSF">'[2]Bid Results - $ per Unit'!$AL$8</definedName>
    <definedName name="Roofing_Membrane">'[2]Bid Results - $ per Unit'!$AO$8</definedName>
    <definedName name="Roofing_Membrane_Means">'[2]Means 2000'!$F$21</definedName>
    <definedName name="Roofing_MembraneGSF">'[2]Bid Results - $ per Unit'!$AP$8</definedName>
    <definedName name="Roofing_Preformed">'[2]Bid Results - $ per Unit'!$AS$8</definedName>
    <definedName name="Roofing_PreformedGSF">'[2]Bid Results - $ per Unit'!$AT$8</definedName>
    <definedName name="ros">#REF!</definedName>
    <definedName name="ROW">#REF!</definedName>
    <definedName name="ROWS">#REF!</definedName>
    <definedName name="sit">#REF!</definedName>
    <definedName name="SITE">#REF!</definedName>
    <definedName name="Site_Lighting_Means">'[2]Means 2000'!$F$51</definedName>
    <definedName name="Soffits_Means">'[2]Means 2000'!$F$32</definedName>
    <definedName name="start">#REF!</definedName>
    <definedName name="Steel_Install">'[2]Bid Results - $ per Unit'!$AB$8</definedName>
    <definedName name="Steel_InstallGSF">'[2]Bid Results - $ per Unit'!$AD$8</definedName>
    <definedName name="Steel_Supply">'[2]Bid Results - $ per Unit'!$AA$8</definedName>
    <definedName name="Steel_SupplyGSF">'[2]Bid Results - $ per Unit'!$AC$8</definedName>
    <definedName name="Storefront">'[2]Bid Results - $ per Unit'!$BE$8</definedName>
    <definedName name="Storefront_Means">'[2]Means 2000'!$F$24</definedName>
    <definedName name="StorefrontGSF">'[2]Bid Results - $ per Unit'!$BF$8</definedName>
    <definedName name="SUB">#REF!</definedName>
    <definedName name="subs">#REF!</definedName>
    <definedName name="SUP">#REF!</definedName>
    <definedName name="Supervision" localSheetId="0">#REF!</definedName>
    <definedName name="supp">#REF!</definedName>
    <definedName name="Support" localSheetId="0">#REF!</definedName>
    <definedName name="Toilet_Accessories">'[2]Bid Results - $ per Unit'!$CW$8</definedName>
    <definedName name="Toilet_AccessoriesGSF">'[2]Bid Results - $ per Unit'!$CX$8</definedName>
    <definedName name="Toilet_Partitions">'[2]Bid Results - $ per Unit'!$CS$8</definedName>
    <definedName name="Toilet_PartitionsGSF">'[2]Bid Results - $ per Unit'!$CT$8</definedName>
    <definedName name="towercrane">#REF!</definedName>
    <definedName name="VCT_Means">'[2]Means 2000'!$F$37</definedName>
    <definedName name="VCTGSF">'[2]Bid Results - $ per Unit'!$CH$8</definedName>
    <definedName name="Wall_Covering_Means">'[2]Means 2000'!$F$40</definedName>
    <definedName name="westlake_bid_sum_TOWER_CRANE_List">#REF!</definedName>
    <definedName name="WKS">'[1]PROJECT SETUP'!$D$24</definedName>
    <definedName name="XXX">#REF!</definedName>
    <definedName name="YYY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" l="1"/>
  <c r="Y10" i="1"/>
  <c r="Y51" i="1"/>
  <c r="D23" i="1"/>
  <c r="S22" i="1"/>
  <c r="S20" i="1"/>
  <c r="S11" i="1"/>
  <c r="S10" i="1"/>
  <c r="S12" i="1"/>
  <c r="S13" i="1"/>
  <c r="S14" i="1"/>
  <c r="S15" i="1"/>
  <c r="S16" i="1"/>
  <c r="S17" i="1"/>
  <c r="S18" i="1"/>
  <c r="S19" i="1"/>
  <c r="S21" i="1"/>
  <c r="E27" i="1"/>
  <c r="F27" i="1"/>
  <c r="G27" i="1" s="1"/>
  <c r="H27" i="1" s="1"/>
  <c r="I27" i="1" s="1"/>
  <c r="J27" i="1" s="1"/>
  <c r="K27" i="1" s="1"/>
  <c r="L27" i="1" s="1"/>
  <c r="M27" i="1" s="1"/>
  <c r="N27" i="1" s="1"/>
  <c r="O27" i="1" s="1"/>
  <c r="S28" i="1"/>
  <c r="X28" i="1" s="1"/>
  <c r="S29" i="1"/>
  <c r="X29" i="1" s="1"/>
  <c r="Y29" i="1" s="1"/>
  <c r="K44" i="1"/>
  <c r="N44" i="1"/>
  <c r="O44" i="1"/>
  <c r="S30" i="1"/>
  <c r="X30" i="1" s="1"/>
  <c r="Y30" i="1" s="1"/>
  <c r="S31" i="1"/>
  <c r="X31" i="1" s="1"/>
  <c r="Y31" i="1" s="1"/>
  <c r="S32" i="1"/>
  <c r="X32" i="1" s="1"/>
  <c r="Y32" i="1" s="1"/>
  <c r="H44" i="1"/>
  <c r="S39" i="1"/>
  <c r="X39" i="1" s="1"/>
  <c r="Y39" i="1" s="1"/>
  <c r="S40" i="1"/>
  <c r="X40" i="1" s="1"/>
  <c r="Y40" i="1" s="1"/>
  <c r="S41" i="1"/>
  <c r="X41" i="1" s="1"/>
  <c r="Y41" i="1" s="1"/>
  <c r="S42" i="1"/>
  <c r="X42" i="1" s="1"/>
  <c r="Y42" i="1" s="1"/>
  <c r="S43" i="1"/>
  <c r="X43" i="1" s="1"/>
  <c r="Y43" i="1" s="1"/>
  <c r="P44" i="1"/>
  <c r="T44" i="1"/>
  <c r="T51" i="1" s="1"/>
  <c r="V44" i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D51" i="1"/>
  <c r="E51" i="1"/>
  <c r="F51" i="1"/>
  <c r="G51" i="1"/>
  <c r="H51" i="1"/>
  <c r="I51" i="1"/>
  <c r="J51" i="1"/>
  <c r="K51" i="1"/>
  <c r="L51" i="1"/>
  <c r="M51" i="1"/>
  <c r="N51" i="1"/>
  <c r="O51" i="1"/>
  <c r="Q10" i="1"/>
  <c r="S37" i="1" l="1"/>
  <c r="X37" i="1" s="1"/>
  <c r="Y37" i="1" s="1"/>
  <c r="F44" i="1"/>
  <c r="G44" i="1"/>
  <c r="S33" i="1"/>
  <c r="X33" i="1" s="1"/>
  <c r="Y33" i="1" s="1"/>
  <c r="S38" i="1"/>
  <c r="X38" i="1" s="1"/>
  <c r="Y38" i="1" s="1"/>
  <c r="S34" i="1"/>
  <c r="X34" i="1" s="1"/>
  <c r="Y34" i="1" s="1"/>
  <c r="D44" i="1"/>
  <c r="E44" i="1"/>
  <c r="M44" i="1"/>
  <c r="S35" i="1"/>
  <c r="X35" i="1" s="1"/>
  <c r="Y35" i="1" s="1"/>
  <c r="L44" i="1"/>
  <c r="S36" i="1"/>
  <c r="X36" i="1" s="1"/>
  <c r="Y36" i="1" s="1"/>
  <c r="J44" i="1"/>
  <c r="I44" i="1"/>
  <c r="Y28" i="1"/>
  <c r="Y44" i="1" s="1"/>
  <c r="S44" i="1" l="1"/>
  <c r="X44" i="1"/>
  <c r="Q11" i="1" l="1"/>
  <c r="R22" i="1" l="1"/>
  <c r="R17" i="1"/>
  <c r="Q16" i="1"/>
  <c r="R15" i="1"/>
  <c r="Q15" i="1" l="1"/>
  <c r="X15" i="1" s="1"/>
  <c r="Y15" i="1" s="1"/>
  <c r="Q22" i="1"/>
  <c r="X22" i="1" s="1"/>
  <c r="Y22" i="1" s="1"/>
  <c r="Q17" i="1"/>
  <c r="X17" i="1" s="1"/>
  <c r="Y17" i="1" s="1"/>
  <c r="Q18" i="1" l="1"/>
  <c r="X18" i="1" s="1"/>
  <c r="Y18" i="1" s="1"/>
  <c r="R21" i="1" l="1"/>
  <c r="R20" i="1"/>
  <c r="R19" i="1"/>
  <c r="R16" i="1"/>
  <c r="R13" i="1"/>
  <c r="R12" i="1"/>
  <c r="R11" i="1"/>
  <c r="Q14" i="1" l="1"/>
  <c r="X11" i="1" l="1"/>
  <c r="Y11" i="1" s="1"/>
  <c r="X14" i="1"/>
  <c r="Y14" i="1" s="1"/>
  <c r="Q20" i="1"/>
  <c r="X20" i="1" s="1"/>
  <c r="Y20" i="1" s="1"/>
  <c r="Q21" i="1"/>
  <c r="X21" i="1" s="1"/>
  <c r="Y21" i="1" s="1"/>
  <c r="Q19" i="1" l="1"/>
  <c r="X19" i="1" l="1"/>
  <c r="Y19" i="1" s="1"/>
  <c r="P23" i="1" l="1"/>
  <c r="P51" i="1" s="1"/>
  <c r="Q12" i="1"/>
  <c r="V23" i="1"/>
  <c r="V51" i="1" s="1"/>
  <c r="O23" i="1"/>
  <c r="N23" i="1"/>
  <c r="M23" i="1"/>
  <c r="L23" i="1"/>
  <c r="K23" i="1"/>
  <c r="J23" i="1"/>
  <c r="I23" i="1"/>
  <c r="H23" i="1"/>
  <c r="G23" i="1"/>
  <c r="F23" i="1"/>
  <c r="E23" i="1"/>
  <c r="Q13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X16" i="1" l="1"/>
  <c r="Y16" i="1" s="1"/>
  <c r="X12" i="1"/>
  <c r="Y12" i="1" s="1"/>
  <c r="X13" i="1"/>
  <c r="Y13" i="1" s="1"/>
  <c r="Y23" i="1" l="1"/>
  <c r="S23" i="1"/>
  <c r="S51" i="1" s="1"/>
  <c r="X23" i="1" l="1"/>
  <c r="X51" i="1" l="1"/>
</calcChain>
</file>

<file path=xl/sharedStrings.xml><?xml version="1.0" encoding="utf-8"?>
<sst xmlns="http://schemas.openxmlformats.org/spreadsheetml/2006/main" count="474" uniqueCount="36">
  <si>
    <t>COST CODE</t>
  </si>
  <si>
    <t>UNIT</t>
  </si>
  <si>
    <t>BUDGET</t>
  </si>
  <si>
    <t>COSTS TO COMPLETE</t>
  </si>
  <si>
    <t>COST AT COMPLETION</t>
  </si>
  <si>
    <t>Savings/ (Overrun)</t>
  </si>
  <si>
    <t>Total</t>
  </si>
  <si>
    <t>Units</t>
  </si>
  <si>
    <t xml:space="preserve"> Burdened LBR Rate</t>
  </si>
  <si>
    <t>Amount</t>
  </si>
  <si>
    <t>Left To Spend</t>
  </si>
  <si>
    <t>5 weeks</t>
  </si>
  <si>
    <t>4 Weeks</t>
  </si>
  <si>
    <t>5 Weeks</t>
  </si>
  <si>
    <t>MANAGEMENT AND SUPERVISION LABOR</t>
  </si>
  <si>
    <t>-</t>
  </si>
  <si>
    <t>TOTAL, LABOR</t>
  </si>
  <si>
    <t>Unit of Measure</t>
  </si>
  <si>
    <t>Remaining units</t>
  </si>
  <si>
    <t>Cost / Unit</t>
  </si>
  <si>
    <t>mo</t>
  </si>
  <si>
    <t>Total - Material &amp; Equipment Expenses</t>
  </si>
  <si>
    <t>hr/mo</t>
  </si>
  <si>
    <t xml:space="preserve">mo </t>
  </si>
  <si>
    <t>2/15/24</t>
  </si>
  <si>
    <t>Project Name</t>
  </si>
  <si>
    <r>
      <t>PROJECT SCHEDULE:</t>
    </r>
    <r>
      <rPr>
        <b/>
        <sz val="14"/>
        <color rgb="FFFF0000"/>
        <rFont val="Arial"/>
        <family val="2"/>
      </rPr>
      <t xml:space="preserve"> Month, Year - Month, Year</t>
    </r>
  </si>
  <si>
    <t>YEAR</t>
  </si>
  <si>
    <t>NAME - ROLE</t>
  </si>
  <si>
    <t>MATERIAL / EQUIPMENT / MISC. EXPENSES</t>
  </si>
  <si>
    <t>Total - Expenses</t>
  </si>
  <si>
    <t>The Influential Project Manager, Forecaster</t>
  </si>
  <si>
    <t>GENERAL CONDITION LABOR</t>
  </si>
  <si>
    <t>NAME - TYPE</t>
  </si>
  <si>
    <t>SCHEDULE - Month, Year - Month, Year</t>
  </si>
  <si>
    <t>ACTUAL COSTS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</si>
</sst>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0.000"/>
    <numFmt numFmtId="165" formatCode="[$-409]mmm\-yy;@"/>
    <numFmt numFmtId="166" formatCode="0_);[Red]\(0\)"/>
    <numFmt numFmtId="167" formatCode="00000"/>
    <numFmt numFmtId="168" formatCode="_(&quot;$&quot;* #,##0_);_(&quot;$&quot;* \(#,##0\);_(&quot;$&quot;* &quot;-&quot;??_);_(@_)"/>
    <numFmt numFmtId="169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color theme="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2060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9">
    <xf numFmtId="0" fontId="0" fillId="0" borderId="0" xfId="0"/>
    <xf numFmtId="49" fontId="3" fillId="0" borderId="0" xfId="2" applyNumberFormat="1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2" fillId="0" borderId="0" xfId="2" applyAlignment="1">
      <alignment horizontal="centerContinuous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vertical="center"/>
    </xf>
    <xf numFmtId="0" fontId="2" fillId="0" borderId="0" xfId="2" applyAlignment="1" applyProtection="1">
      <alignment vertical="center"/>
      <protection locked="0"/>
    </xf>
    <xf numFmtId="0" fontId="2" fillId="0" borderId="0" xfId="2"/>
    <xf numFmtId="49" fontId="3" fillId="0" borderId="2" xfId="2" applyNumberFormat="1" applyFont="1" applyBorder="1" applyAlignment="1">
      <alignment horizontal="centerContinuous" vertical="center"/>
    </xf>
    <xf numFmtId="0" fontId="2" fillId="0" borderId="2" xfId="2" applyBorder="1" applyAlignment="1">
      <alignment horizontal="centerContinuous" vertical="center"/>
    </xf>
    <xf numFmtId="0" fontId="2" fillId="0" borderId="2" xfId="2" applyBorder="1" applyAlignment="1">
      <alignment horizontal="left" vertical="center"/>
    </xf>
    <xf numFmtId="0" fontId="2" fillId="0" borderId="2" xfId="2" applyBorder="1" applyAlignment="1">
      <alignment vertical="center"/>
    </xf>
    <xf numFmtId="0" fontId="2" fillId="0" borderId="2" xfId="2" applyBorder="1" applyAlignment="1" applyProtection="1">
      <alignment vertical="center"/>
      <protection locked="0"/>
    </xf>
    <xf numFmtId="0" fontId="5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2" fillId="2" borderId="0" xfId="2" applyFill="1"/>
    <xf numFmtId="49" fontId="2" fillId="0" borderId="0" xfId="2" applyNumberFormat="1" applyAlignment="1">
      <alignment horizontal="centerContinuous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2" fillId="0" borderId="0" xfId="2" applyAlignment="1" applyProtection="1">
      <alignment horizontal="center" vertical="center"/>
      <protection locked="0"/>
    </xf>
    <xf numFmtId="0" fontId="9" fillId="0" borderId="9" xfId="2" applyFont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165" fontId="2" fillId="0" borderId="17" xfId="2" applyNumberFormat="1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19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2" fillId="5" borderId="0" xfId="2" applyFill="1"/>
    <xf numFmtId="166" fontId="2" fillId="3" borderId="8" xfId="2" applyNumberFormat="1" applyFill="1" applyBorder="1" applyAlignment="1">
      <alignment horizontal="center" vertical="center"/>
    </xf>
    <xf numFmtId="6" fontId="2" fillId="3" borderId="2" xfId="2" applyNumberFormat="1" applyFill="1" applyBorder="1" applyAlignment="1">
      <alignment vertical="center"/>
    </xf>
    <xf numFmtId="38" fontId="2" fillId="3" borderId="1" xfId="2" applyNumberFormat="1" applyFill="1" applyBorder="1" applyAlignment="1" applyProtection="1">
      <alignment vertical="center"/>
      <protection locked="0"/>
    </xf>
    <xf numFmtId="8" fontId="2" fillId="3" borderId="2" xfId="2" applyNumberFormat="1" applyFill="1" applyBorder="1" applyAlignment="1" applyProtection="1">
      <alignment vertical="center"/>
      <protection locked="0"/>
    </xf>
    <xf numFmtId="6" fontId="2" fillId="3" borderId="3" xfId="2" applyNumberFormat="1" applyFill="1" applyBorder="1" applyAlignment="1" applyProtection="1">
      <alignment vertical="center"/>
      <protection locked="0"/>
    </xf>
    <xf numFmtId="8" fontId="2" fillId="3" borderId="3" xfId="2" applyNumberFormat="1" applyFill="1" applyBorder="1" applyAlignment="1" applyProtection="1">
      <alignment vertical="center"/>
      <protection locked="0"/>
    </xf>
    <xf numFmtId="38" fontId="2" fillId="3" borderId="3" xfId="2" applyNumberFormat="1" applyFill="1" applyBorder="1" applyAlignment="1" applyProtection="1">
      <alignment vertical="center"/>
      <protection locked="0"/>
    </xf>
    <xf numFmtId="49" fontId="2" fillId="2" borderId="25" xfId="2" applyNumberFormat="1" applyFill="1" applyBorder="1" applyAlignment="1">
      <alignment horizontal="center" vertical="center"/>
    </xf>
    <xf numFmtId="166" fontId="2" fillId="2" borderId="26" xfId="2" applyNumberFormat="1" applyFill="1" applyBorder="1" applyAlignment="1">
      <alignment vertical="center"/>
    </xf>
    <xf numFmtId="166" fontId="2" fillId="2" borderId="9" xfId="2" applyNumberFormat="1" applyFill="1" applyBorder="1" applyAlignment="1">
      <alignment vertical="center"/>
    </xf>
    <xf numFmtId="6" fontId="2" fillId="2" borderId="9" xfId="2" applyNumberFormat="1" applyFill="1" applyBorder="1" applyAlignment="1">
      <alignment vertical="center"/>
    </xf>
    <xf numFmtId="38" fontId="2" fillId="2" borderId="9" xfId="2" applyNumberFormat="1" applyFill="1" applyBorder="1" applyAlignment="1">
      <alignment vertical="center"/>
    </xf>
    <xf numFmtId="8" fontId="2" fillId="2" borderId="9" xfId="2" applyNumberFormat="1" applyFill="1" applyBorder="1" applyAlignment="1">
      <alignment vertical="center"/>
    </xf>
    <xf numFmtId="38" fontId="2" fillId="2" borderId="9" xfId="2" applyNumberFormat="1" applyFill="1" applyBorder="1" applyAlignment="1" applyProtection="1">
      <alignment vertical="center"/>
      <protection locked="0"/>
    </xf>
    <xf numFmtId="8" fontId="2" fillId="2" borderId="9" xfId="2" applyNumberFormat="1" applyFill="1" applyBorder="1" applyAlignment="1" applyProtection="1">
      <alignment vertical="center"/>
      <protection locked="0"/>
    </xf>
    <xf numFmtId="6" fontId="2" fillId="2" borderId="9" xfId="2" applyNumberFormat="1" applyFill="1" applyBorder="1" applyAlignment="1" applyProtection="1">
      <alignment vertical="center"/>
      <protection locked="0"/>
    </xf>
    <xf numFmtId="6" fontId="2" fillId="2" borderId="27" xfId="2" applyNumberFormat="1" applyFill="1" applyBorder="1" applyAlignment="1">
      <alignment vertical="center"/>
    </xf>
    <xf numFmtId="167" fontId="7" fillId="6" borderId="24" xfId="2" applyNumberFormat="1" applyFont="1" applyFill="1" applyBorder="1" applyAlignment="1">
      <alignment horizontal="center" vertical="center"/>
    </xf>
    <xf numFmtId="166" fontId="2" fillId="0" borderId="25" xfId="2" applyNumberFormat="1" applyBorder="1" applyAlignment="1">
      <alignment horizontal="center" vertical="center"/>
    </xf>
    <xf numFmtId="6" fontId="4" fillId="0" borderId="25" xfId="2" applyNumberFormat="1" applyFont="1" applyBorder="1" applyAlignment="1">
      <alignment vertical="center"/>
    </xf>
    <xf numFmtId="38" fontId="9" fillId="6" borderId="25" xfId="2" applyNumberFormat="1" applyFont="1" applyFill="1" applyBorder="1" applyAlignment="1">
      <alignment vertical="center"/>
    </xf>
    <xf numFmtId="6" fontId="2" fillId="6" borderId="25" xfId="2" applyNumberFormat="1" applyFill="1" applyBorder="1" applyAlignment="1">
      <alignment horizontal="center" vertical="center"/>
    </xf>
    <xf numFmtId="6" fontId="2" fillId="4" borderId="25" xfId="2" applyNumberFormat="1" applyFill="1" applyBorder="1" applyAlignment="1" applyProtection="1">
      <alignment horizontal="right" vertical="center"/>
      <protection locked="0"/>
    </xf>
    <xf numFmtId="168" fontId="9" fillId="6" borderId="25" xfId="4" applyNumberFormat="1" applyFont="1" applyFill="1" applyBorder="1" applyAlignment="1" applyProtection="1">
      <alignment horizontal="center" vertical="center"/>
      <protection locked="0"/>
    </xf>
    <xf numFmtId="8" fontId="2" fillId="6" borderId="25" xfId="2" applyNumberFormat="1" applyFill="1" applyBorder="1" applyAlignment="1" applyProtection="1">
      <alignment vertical="center"/>
      <protection locked="0"/>
    </xf>
    <xf numFmtId="6" fontId="12" fillId="0" borderId="25" xfId="2" applyNumberFormat="1" applyFont="1" applyBorder="1" applyAlignment="1" applyProtection="1">
      <alignment vertical="center"/>
      <protection locked="0"/>
    </xf>
    <xf numFmtId="38" fontId="2" fillId="6" borderId="25" xfId="2" applyNumberFormat="1" applyFill="1" applyBorder="1" applyAlignment="1">
      <alignment vertical="center"/>
    </xf>
    <xf numFmtId="6" fontId="2" fillId="4" borderId="25" xfId="2" applyNumberFormat="1" applyFill="1" applyBorder="1" applyAlignment="1">
      <alignment vertical="center"/>
    </xf>
    <xf numFmtId="6" fontId="13" fillId="4" borderId="28" xfId="2" applyNumberFormat="1" applyFont="1" applyFill="1" applyBorder="1" applyAlignment="1">
      <alignment vertical="center"/>
    </xf>
    <xf numFmtId="169" fontId="0" fillId="0" borderId="0" xfId="5" applyNumberFormat="1" applyFont="1"/>
    <xf numFmtId="169" fontId="2" fillId="0" borderId="0" xfId="2" applyNumberFormat="1"/>
    <xf numFmtId="4" fontId="14" fillId="0" borderId="29" xfId="3" applyNumberFormat="1" applyFont="1" applyBorder="1" applyAlignment="1">
      <alignment horizontal="left"/>
    </xf>
    <xf numFmtId="6" fontId="2" fillId="4" borderId="28" xfId="2" applyNumberFormat="1" applyFill="1" applyBorder="1" applyAlignment="1">
      <alignment vertical="center"/>
    </xf>
    <xf numFmtId="168" fontId="9" fillId="0" borderId="25" xfId="4" applyNumberFormat="1" applyFont="1" applyFill="1" applyBorder="1" applyAlignment="1" applyProtection="1">
      <alignment horizontal="center" vertical="center"/>
      <protection locked="0"/>
    </xf>
    <xf numFmtId="6" fontId="2" fillId="0" borderId="25" xfId="2" applyNumberFormat="1" applyBorder="1" applyAlignment="1">
      <alignment vertical="center"/>
    </xf>
    <xf numFmtId="6" fontId="2" fillId="0" borderId="0" xfId="2" applyNumberFormat="1"/>
    <xf numFmtId="4" fontId="14" fillId="0" borderId="0" xfId="3" applyNumberFormat="1" applyFont="1" applyAlignment="1">
      <alignment horizontal="left"/>
    </xf>
    <xf numFmtId="49" fontId="11" fillId="4" borderId="19" xfId="2" applyNumberFormat="1" applyFont="1" applyFill="1" applyBorder="1" applyAlignment="1">
      <alignment horizontal="left" vertical="center"/>
    </xf>
    <xf numFmtId="0" fontId="7" fillId="4" borderId="23" xfId="2" applyFont="1" applyFill="1" applyBorder="1" applyAlignment="1">
      <alignment vertical="center"/>
    </xf>
    <xf numFmtId="169" fontId="0" fillId="3" borderId="31" xfId="5" applyNumberFormat="1" applyFont="1" applyFill="1" applyBorder="1" applyAlignment="1" applyProtection="1">
      <alignment vertical="center"/>
    </xf>
    <xf numFmtId="169" fontId="15" fillId="3" borderId="32" xfId="5" applyNumberFormat="1" applyFont="1" applyFill="1" applyBorder="1" applyAlignment="1" applyProtection="1">
      <alignment vertical="center"/>
    </xf>
    <xf numFmtId="169" fontId="0" fillId="3" borderId="32" xfId="5" applyNumberFormat="1" applyFont="1" applyFill="1" applyBorder="1" applyAlignment="1" applyProtection="1">
      <alignment vertical="center"/>
    </xf>
    <xf numFmtId="49" fontId="2" fillId="4" borderId="4" xfId="2" applyNumberFormat="1" applyFill="1" applyBorder="1" applyAlignment="1">
      <alignment horizontal="center" vertical="center"/>
    </xf>
    <xf numFmtId="0" fontId="7" fillId="4" borderId="35" xfId="2" applyFont="1" applyFill="1" applyBorder="1" applyAlignment="1">
      <alignment vertical="center"/>
    </xf>
    <xf numFmtId="49" fontId="7" fillId="3" borderId="15" xfId="2" applyNumberFormat="1" applyFont="1" applyFill="1" applyBorder="1" applyAlignment="1">
      <alignment horizontal="center" vertical="center"/>
    </xf>
    <xf numFmtId="49" fontId="2" fillId="0" borderId="12" xfId="2" applyNumberForma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49" fontId="7" fillId="0" borderId="12" xfId="2" applyNumberFormat="1" applyFont="1" applyBorder="1" applyAlignment="1">
      <alignment horizontal="center" vertical="center"/>
    </xf>
    <xf numFmtId="166" fontId="2" fillId="0" borderId="12" xfId="2" applyNumberFormat="1" applyBorder="1" applyAlignment="1">
      <alignment vertical="center"/>
    </xf>
    <xf numFmtId="6" fontId="2" fillId="0" borderId="12" xfId="2" applyNumberFormat="1" applyBorder="1" applyAlignment="1">
      <alignment vertical="center"/>
    </xf>
    <xf numFmtId="38" fontId="2" fillId="0" borderId="12" xfId="2" applyNumberFormat="1" applyBorder="1" applyAlignment="1">
      <alignment vertical="center"/>
    </xf>
    <xf numFmtId="8" fontId="2" fillId="0" borderId="12" xfId="2" applyNumberFormat="1" applyBorder="1" applyAlignment="1">
      <alignment vertical="center"/>
    </xf>
    <xf numFmtId="38" fontId="2" fillId="0" borderId="12" xfId="2" applyNumberFormat="1" applyBorder="1" applyAlignment="1" applyProtection="1">
      <alignment vertical="center"/>
      <protection locked="0"/>
    </xf>
    <xf numFmtId="8" fontId="2" fillId="0" borderId="12" xfId="2" applyNumberFormat="1" applyBorder="1" applyAlignment="1" applyProtection="1">
      <alignment vertical="center"/>
      <protection locked="0"/>
    </xf>
    <xf numFmtId="6" fontId="2" fillId="0" borderId="12" xfId="2" applyNumberFormat="1" applyBorder="1" applyAlignment="1" applyProtection="1">
      <alignment vertical="center"/>
      <protection locked="0"/>
    </xf>
    <xf numFmtId="165" fontId="2" fillId="0" borderId="32" xfId="2" applyNumberForma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 wrapText="1"/>
    </xf>
    <xf numFmtId="167" fontId="2" fillId="6" borderId="44" xfId="2" applyNumberFormat="1" applyFill="1" applyBorder="1" applyAlignment="1">
      <alignment horizontal="center" vertical="center"/>
    </xf>
    <xf numFmtId="38" fontId="2" fillId="0" borderId="9" xfId="2" applyNumberFormat="1" applyBorder="1" applyAlignment="1">
      <alignment horizontal="center" vertical="center"/>
    </xf>
    <xf numFmtId="6" fontId="4" fillId="0" borderId="8" xfId="2" applyNumberFormat="1" applyFont="1" applyBorder="1" applyAlignment="1">
      <alignment vertical="center"/>
    </xf>
    <xf numFmtId="38" fontId="9" fillId="6" borderId="8" xfId="2" applyNumberFormat="1" applyFont="1" applyFill="1" applyBorder="1" applyAlignment="1">
      <alignment vertical="center"/>
    </xf>
    <xf numFmtId="6" fontId="2" fillId="0" borderId="8" xfId="2" applyNumberFormat="1" applyBorder="1" applyAlignment="1">
      <alignment vertical="center"/>
    </xf>
    <xf numFmtId="6" fontId="2" fillId="4" borderId="32" xfId="2" applyNumberFormat="1" applyFill="1" applyBorder="1" applyAlignment="1">
      <alignment vertical="center"/>
    </xf>
    <xf numFmtId="6" fontId="18" fillId="6" borderId="8" xfId="2" applyNumberFormat="1" applyFont="1" applyFill="1" applyBorder="1" applyAlignment="1" applyProtection="1">
      <alignment vertical="center"/>
      <protection locked="0"/>
    </xf>
    <xf numFmtId="38" fontId="2" fillId="4" borderId="8" xfId="2" applyNumberFormat="1" applyFill="1" applyBorder="1" applyAlignment="1">
      <alignment vertical="center"/>
    </xf>
    <xf numFmtId="6" fontId="2" fillId="4" borderId="9" xfId="2" applyNumberFormat="1" applyFill="1" applyBorder="1" applyAlignment="1">
      <alignment vertical="center"/>
    </xf>
    <xf numFmtId="6" fontId="2" fillId="4" borderId="27" xfId="2" applyNumberFormat="1" applyFill="1" applyBorder="1" applyAlignment="1">
      <alignment vertical="center"/>
    </xf>
    <xf numFmtId="167" fontId="2" fillId="6" borderId="24" xfId="2" applyNumberFormat="1" applyFill="1" applyBorder="1" applyAlignment="1">
      <alignment horizontal="center" vertical="center"/>
    </xf>
    <xf numFmtId="6" fontId="18" fillId="0" borderId="25" xfId="2" applyNumberFormat="1" applyFont="1" applyBorder="1" applyAlignment="1" applyProtection="1">
      <alignment vertical="center"/>
      <protection locked="0"/>
    </xf>
    <xf numFmtId="38" fontId="2" fillId="4" borderId="25" xfId="2" applyNumberFormat="1" applyFill="1" applyBorder="1" applyAlignment="1">
      <alignment vertical="center"/>
    </xf>
    <xf numFmtId="6" fontId="18" fillId="6" borderId="25" xfId="2" applyNumberFormat="1" applyFont="1" applyFill="1" applyBorder="1" applyAlignment="1" applyProtection="1">
      <alignment vertical="center"/>
      <protection locked="0"/>
    </xf>
    <xf numFmtId="38" fontId="9" fillId="0" borderId="25" xfId="2" applyNumberFormat="1" applyFont="1" applyBorder="1" applyAlignment="1">
      <alignment vertical="center"/>
    </xf>
    <xf numFmtId="38" fontId="2" fillId="3" borderId="25" xfId="2" applyNumberFormat="1" applyFill="1" applyBorder="1" applyAlignment="1">
      <alignment vertical="center"/>
    </xf>
    <xf numFmtId="49" fontId="2" fillId="3" borderId="23" xfId="2" applyNumberFormat="1" applyFill="1" applyBorder="1" applyAlignment="1">
      <alignment horizontal="center" vertical="center"/>
    </xf>
    <xf numFmtId="169" fontId="0" fillId="3" borderId="45" xfId="5" applyNumberFormat="1" applyFont="1" applyFill="1" applyBorder="1" applyAlignment="1" applyProtection="1">
      <alignment vertical="center"/>
      <protection locked="0"/>
    </xf>
    <xf numFmtId="169" fontId="0" fillId="3" borderId="30" xfId="5" applyNumberFormat="1" applyFont="1" applyFill="1" applyBorder="1" applyAlignment="1" applyProtection="1">
      <alignment vertical="center"/>
    </xf>
    <xf numFmtId="169" fontId="0" fillId="3" borderId="17" xfId="5" applyNumberFormat="1" applyFont="1" applyFill="1" applyBorder="1" applyAlignment="1" applyProtection="1">
      <alignment vertical="center"/>
    </xf>
    <xf numFmtId="169" fontId="0" fillId="3" borderId="17" xfId="5" applyNumberFormat="1" applyFont="1" applyFill="1" applyBorder="1" applyAlignment="1" applyProtection="1">
      <alignment vertical="center"/>
      <protection locked="0"/>
    </xf>
    <xf numFmtId="169" fontId="18" fillId="3" borderId="46" xfId="5" applyNumberFormat="1" applyFont="1" applyFill="1" applyBorder="1" applyAlignment="1" applyProtection="1">
      <alignment vertical="center"/>
      <protection locked="0"/>
    </xf>
    <xf numFmtId="49" fontId="7" fillId="3" borderId="35" xfId="2" applyNumberFormat="1" applyFont="1" applyFill="1" applyBorder="1" applyAlignment="1">
      <alignment horizontal="center" vertical="center"/>
    </xf>
    <xf numFmtId="166" fontId="2" fillId="3" borderId="15" xfId="2" applyNumberFormat="1" applyFill="1" applyBorder="1" applyAlignment="1">
      <alignment vertical="center"/>
    </xf>
    <xf numFmtId="6" fontId="2" fillId="3" borderId="18" xfId="2" applyNumberFormat="1" applyFill="1" applyBorder="1" applyAlignment="1">
      <alignment vertical="center"/>
    </xf>
    <xf numFmtId="38" fontId="2" fillId="3" borderId="4" xfId="2" applyNumberFormat="1" applyFill="1" applyBorder="1" applyAlignment="1" applyProtection="1">
      <alignment vertical="center"/>
      <protection locked="0"/>
    </xf>
    <xf numFmtId="8" fontId="2" fillId="3" borderId="41" xfId="2" applyNumberFormat="1" applyFill="1" applyBorder="1" applyAlignment="1" applyProtection="1">
      <alignment vertical="center"/>
      <protection locked="0"/>
    </xf>
    <xf numFmtId="6" fontId="2" fillId="3" borderId="5" xfId="2" applyNumberFormat="1" applyFill="1" applyBorder="1" applyAlignment="1" applyProtection="1">
      <alignment vertical="center"/>
      <protection locked="0"/>
    </xf>
    <xf numFmtId="38" fontId="2" fillId="3" borderId="40" xfId="2" applyNumberFormat="1" applyFill="1" applyBorder="1" applyAlignment="1">
      <alignment vertical="center"/>
    </xf>
    <xf numFmtId="6" fontId="2" fillId="3" borderId="41" xfId="2" applyNumberFormat="1" applyFill="1" applyBorder="1" applyAlignment="1">
      <alignment vertical="center"/>
    </xf>
    <xf numFmtId="6" fontId="2" fillId="3" borderId="47" xfId="2" applyNumberFormat="1" applyFill="1" applyBorder="1" applyAlignment="1">
      <alignment vertical="center"/>
    </xf>
    <xf numFmtId="0" fontId="10" fillId="0" borderId="11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 wrapText="1"/>
    </xf>
    <xf numFmtId="49" fontId="2" fillId="4" borderId="50" xfId="2" applyNumberFormat="1" applyFill="1" applyBorder="1" applyAlignment="1">
      <alignment horizontal="center" vertical="center"/>
    </xf>
    <xf numFmtId="0" fontId="7" fillId="4" borderId="51" xfId="2" applyFont="1" applyFill="1" applyBorder="1" applyAlignment="1">
      <alignment vertical="center"/>
    </xf>
    <xf numFmtId="49" fontId="7" fillId="3" borderId="51" xfId="2" applyNumberFormat="1" applyFont="1" applyFill="1" applyBorder="1" applyAlignment="1">
      <alignment horizontal="center" vertical="center"/>
    </xf>
    <xf numFmtId="166" fontId="2" fillId="3" borderId="52" xfId="2" applyNumberFormat="1" applyFill="1" applyBorder="1" applyAlignment="1">
      <alignment vertical="center"/>
    </xf>
    <xf numFmtId="6" fontId="2" fillId="3" borderId="53" xfId="2" applyNumberFormat="1" applyFill="1" applyBorder="1" applyAlignment="1">
      <alignment vertical="center"/>
    </xf>
    <xf numFmtId="38" fontId="2" fillId="3" borderId="50" xfId="2" applyNumberFormat="1" applyFill="1" applyBorder="1" applyAlignment="1" applyProtection="1">
      <alignment vertical="center"/>
      <protection locked="0"/>
    </xf>
    <xf numFmtId="8" fontId="2" fillId="3" borderId="54" xfId="2" applyNumberFormat="1" applyFill="1" applyBorder="1" applyAlignment="1" applyProtection="1">
      <alignment vertical="center"/>
      <protection locked="0"/>
    </xf>
    <xf numFmtId="6" fontId="2" fillId="3" borderId="55" xfId="2" applyNumberFormat="1" applyFill="1" applyBorder="1" applyAlignment="1" applyProtection="1">
      <alignment vertical="center"/>
      <protection locked="0"/>
    </xf>
    <xf numFmtId="38" fontId="2" fillId="3" borderId="56" xfId="2" applyNumberFormat="1" applyFill="1" applyBorder="1" applyAlignment="1">
      <alignment vertical="center"/>
    </xf>
    <xf numFmtId="6" fontId="2" fillId="3" borderId="54" xfId="2" applyNumberFormat="1" applyFill="1" applyBorder="1" applyAlignment="1">
      <alignment vertical="center"/>
    </xf>
    <xf numFmtId="6" fontId="2" fillId="3" borderId="57" xfId="2" applyNumberFormat="1" applyFill="1" applyBorder="1" applyAlignment="1">
      <alignment vertical="center"/>
    </xf>
    <xf numFmtId="49" fontId="19" fillId="4" borderId="19" xfId="2" applyNumberFormat="1" applyFont="1" applyFill="1" applyBorder="1" applyAlignment="1">
      <alignment horizontal="left" vertical="center"/>
    </xf>
    <xf numFmtId="169" fontId="0" fillId="3" borderId="19" xfId="5" applyNumberFormat="1" applyFont="1" applyFill="1" applyBorder="1" applyAlignment="1" applyProtection="1">
      <alignment vertical="center"/>
      <protection locked="0"/>
    </xf>
    <xf numFmtId="169" fontId="0" fillId="3" borderId="20" xfId="5" applyNumberFormat="1" applyFont="1" applyFill="1" applyBorder="1" applyAlignment="1" applyProtection="1">
      <alignment vertical="center"/>
      <protection locked="0"/>
    </xf>
    <xf numFmtId="169" fontId="0" fillId="3" borderId="0" xfId="5" applyNumberFormat="1" applyFont="1" applyFill="1" applyBorder="1" applyAlignment="1" applyProtection="1">
      <alignment vertical="center"/>
      <protection locked="0"/>
    </xf>
    <xf numFmtId="169" fontId="0" fillId="3" borderId="58" xfId="5" applyNumberFormat="1" applyFont="1" applyFill="1" applyBorder="1" applyAlignment="1" applyProtection="1">
      <alignment vertical="center"/>
    </xf>
    <xf numFmtId="169" fontId="0" fillId="3" borderId="59" xfId="5" applyNumberFormat="1" applyFont="1" applyFill="1" applyBorder="1" applyAlignment="1" applyProtection="1">
      <alignment vertical="center"/>
      <protection locked="0"/>
    </xf>
    <xf numFmtId="169" fontId="20" fillId="3" borderId="60" xfId="5" applyNumberFormat="1" applyFont="1" applyFill="1" applyBorder="1" applyAlignment="1" applyProtection="1">
      <alignment vertical="center"/>
      <protection locked="0"/>
    </xf>
    <xf numFmtId="169" fontId="2" fillId="0" borderId="0" xfId="2" applyNumberFormat="1" applyAlignment="1">
      <alignment vertical="center"/>
    </xf>
    <xf numFmtId="4" fontId="21" fillId="6" borderId="25" xfId="3" applyNumberFormat="1" applyFont="1" applyFill="1" applyBorder="1" applyAlignment="1">
      <alignment horizontal="left" vertical="center"/>
    </xf>
    <xf numFmtId="4" fontId="21" fillId="0" borderId="25" xfId="3" applyNumberFormat="1" applyFont="1" applyBorder="1" applyAlignment="1">
      <alignment horizontal="left" vertical="center"/>
    </xf>
    <xf numFmtId="0" fontId="3" fillId="2" borderId="5" xfId="2" applyFont="1" applyFill="1" applyBorder="1" applyAlignment="1">
      <alignment vertical="center"/>
    </xf>
    <xf numFmtId="166" fontId="2" fillId="3" borderId="36" xfId="2" applyNumberFormat="1" applyFill="1" applyBorder="1" applyAlignment="1">
      <alignment vertical="center"/>
    </xf>
    <xf numFmtId="166" fontId="2" fillId="3" borderId="37" xfId="2" applyNumberFormat="1" applyFill="1" applyBorder="1" applyAlignment="1">
      <alignment vertical="center"/>
    </xf>
    <xf numFmtId="44" fontId="2" fillId="0" borderId="0" xfId="1" applyFont="1"/>
    <xf numFmtId="6" fontId="4" fillId="0" borderId="25" xfId="2" applyNumberFormat="1" applyFont="1" applyFill="1" applyBorder="1" applyAlignment="1">
      <alignment vertical="center"/>
    </xf>
    <xf numFmtId="14" fontId="2" fillId="0" borderId="3" xfId="2" applyNumberFormat="1" applyBorder="1" applyAlignment="1">
      <alignment vertical="center"/>
    </xf>
    <xf numFmtId="165" fontId="2" fillId="0" borderId="17" xfId="2" applyNumberFormat="1" applyFill="1" applyBorder="1" applyAlignment="1">
      <alignment horizontal="center" vertical="center"/>
    </xf>
    <xf numFmtId="6" fontId="2" fillId="4" borderId="28" xfId="2" applyNumberFormat="1" applyFont="1" applyFill="1" applyBorder="1" applyAlignment="1">
      <alignment vertical="center"/>
    </xf>
    <xf numFmtId="49" fontId="11" fillId="4" borderId="1" xfId="2" applyNumberFormat="1" applyFont="1" applyFill="1" applyBorder="1" applyAlignment="1">
      <alignment horizontal="center" vertical="center"/>
    </xf>
    <xf numFmtId="49" fontId="11" fillId="4" borderId="3" xfId="2" applyNumberFormat="1" applyFont="1" applyFill="1" applyBorder="1" applyAlignment="1">
      <alignment horizontal="center" vertical="center"/>
    </xf>
    <xf numFmtId="49" fontId="17" fillId="4" borderId="39" xfId="2" applyNumberFormat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169" fontId="0" fillId="3" borderId="32" xfId="5" applyNumberFormat="1" applyFont="1" applyFill="1" applyBorder="1" applyAlignment="1" applyProtection="1">
      <alignment horizontal="center" vertical="center"/>
    </xf>
    <xf numFmtId="169" fontId="0" fillId="3" borderId="15" xfId="5" applyNumberFormat="1" applyFont="1" applyFill="1" applyBorder="1" applyAlignment="1" applyProtection="1">
      <alignment horizontal="center" vertical="center"/>
    </xf>
    <xf numFmtId="169" fontId="0" fillId="3" borderId="34" xfId="5" applyNumberFormat="1" applyFont="1" applyFill="1" applyBorder="1" applyAlignment="1" applyProtection="1">
      <alignment horizontal="center" vertical="center"/>
      <protection locked="0"/>
    </xf>
    <xf numFmtId="169" fontId="0" fillId="3" borderId="38" xfId="5" applyNumberFormat="1" applyFont="1" applyFill="1" applyBorder="1" applyAlignment="1" applyProtection="1">
      <alignment horizontal="center" vertical="center"/>
      <protection locked="0"/>
    </xf>
    <xf numFmtId="169" fontId="16" fillId="3" borderId="39" xfId="5" applyNumberFormat="1" applyFont="1" applyFill="1" applyBorder="1" applyAlignment="1" applyProtection="1">
      <alignment horizontal="center" vertical="center"/>
      <protection locked="0"/>
    </xf>
    <xf numFmtId="169" fontId="16" fillId="3" borderId="18" xfId="5" applyNumberFormat="1" applyFont="1" applyFill="1" applyBorder="1" applyAlignment="1" applyProtection="1">
      <alignment horizontal="center" vertical="center"/>
      <protection locked="0"/>
    </xf>
    <xf numFmtId="169" fontId="0" fillId="3" borderId="33" xfId="5" applyNumberFormat="1" applyFont="1" applyFill="1" applyBorder="1" applyAlignment="1" applyProtection="1">
      <alignment horizontal="center" vertical="center"/>
      <protection locked="0"/>
    </xf>
    <xf numFmtId="169" fontId="0" fillId="3" borderId="5" xfId="5" applyNumberFormat="1" applyFont="1" applyFill="1" applyBorder="1" applyAlignment="1" applyProtection="1">
      <alignment horizontal="center" vertical="center"/>
      <protection locked="0"/>
    </xf>
    <xf numFmtId="169" fontId="0" fillId="3" borderId="31" xfId="5" applyNumberFormat="1" applyFont="1" applyFill="1" applyBorder="1" applyAlignment="1" applyProtection="1">
      <alignment horizontal="center" vertical="center"/>
      <protection locked="0"/>
    </xf>
    <xf numFmtId="169" fontId="0" fillId="3" borderId="35" xfId="5" applyNumberFormat="1" applyFont="1" applyFill="1" applyBorder="1" applyAlignment="1" applyProtection="1">
      <alignment horizontal="center" vertical="center"/>
      <protection locked="0"/>
    </xf>
    <xf numFmtId="0" fontId="7" fillId="6" borderId="61" xfId="2" applyFont="1" applyFill="1" applyBorder="1" applyAlignment="1">
      <alignment horizontal="center" vertical="center"/>
    </xf>
    <xf numFmtId="0" fontId="7" fillId="6" borderId="62" xfId="2" applyFont="1" applyFill="1" applyBorder="1" applyAlignment="1">
      <alignment horizontal="center" vertical="center"/>
    </xf>
    <xf numFmtId="0" fontId="7" fillId="6" borderId="63" xfId="2" applyFont="1" applyFill="1" applyBorder="1" applyAlignment="1">
      <alignment horizontal="center" vertical="center"/>
    </xf>
    <xf numFmtId="49" fontId="11" fillId="4" borderId="2" xfId="2" applyNumberFormat="1" applyFont="1" applyFill="1" applyBorder="1" applyAlignment="1">
      <alignment horizontal="center" vertical="center"/>
    </xf>
    <xf numFmtId="49" fontId="11" fillId="4" borderId="22" xfId="2" applyNumberFormat="1" applyFont="1" applyFill="1" applyBorder="1" applyAlignment="1">
      <alignment horizontal="center" vertical="center"/>
    </xf>
    <xf numFmtId="4" fontId="4" fillId="2" borderId="24" xfId="3" applyNumberFormat="1" applyFont="1" applyFill="1" applyBorder="1" applyAlignment="1">
      <alignment horizontal="center" vertical="center"/>
    </xf>
    <xf numFmtId="4" fontId="4" fillId="2" borderId="25" xfId="3" applyNumberFormat="1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164" fontId="7" fillId="3" borderId="7" xfId="2" applyNumberFormat="1" applyFont="1" applyFill="1" applyBorder="1" applyAlignment="1">
      <alignment horizontal="center" vertical="center" wrapText="1"/>
    </xf>
    <xf numFmtId="164" fontId="7" fillId="3" borderId="14" xfId="2" applyNumberFormat="1" applyFont="1" applyFill="1" applyBorder="1" applyAlignment="1">
      <alignment horizontal="center" vertical="center" wrapText="1"/>
    </xf>
    <xf numFmtId="4" fontId="22" fillId="3" borderId="8" xfId="3" applyNumberFormat="1" applyFont="1" applyFill="1" applyBorder="1" applyAlignment="1">
      <alignment horizontal="center" vertical="center"/>
    </xf>
    <xf numFmtId="4" fontId="22" fillId="3" borderId="15" xfId="3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center" vertical="center"/>
    </xf>
    <xf numFmtId="49" fontId="3" fillId="4" borderId="4" xfId="2" applyNumberFormat="1" applyFont="1" applyFill="1" applyBorder="1" applyAlignment="1">
      <alignment horizontal="center" vertical="center"/>
    </xf>
    <xf numFmtId="49" fontId="3" fillId="4" borderId="6" xfId="2" applyNumberFormat="1" applyFont="1" applyFill="1" applyBorder="1" applyAlignment="1">
      <alignment horizontal="center" vertical="center"/>
    </xf>
    <xf numFmtId="49" fontId="17" fillId="4" borderId="64" xfId="2" applyNumberFormat="1" applyFont="1" applyFill="1" applyBorder="1" applyAlignment="1">
      <alignment horizontal="center" vertical="center" wrapText="1"/>
    </xf>
    <xf numFmtId="49" fontId="11" fillId="4" borderId="65" xfId="2" applyNumberFormat="1" applyFont="1" applyFill="1" applyBorder="1" applyAlignment="1">
      <alignment horizontal="center" vertical="center"/>
    </xf>
    <xf numFmtId="49" fontId="11" fillId="4" borderId="66" xfId="2" applyNumberFormat="1" applyFont="1" applyFill="1" applyBorder="1" applyAlignment="1">
      <alignment horizontal="center" vertical="center"/>
    </xf>
    <xf numFmtId="0" fontId="7" fillId="6" borderId="67" xfId="2" applyFont="1" applyFill="1" applyBorder="1" applyAlignment="1">
      <alignment horizontal="center" vertical="center"/>
    </xf>
    <xf numFmtId="38" fontId="2" fillId="0" borderId="25" xfId="2" applyNumberFormat="1" applyBorder="1" applyAlignment="1">
      <alignment horizontal="center" vertical="center"/>
    </xf>
    <xf numFmtId="0" fontId="4" fillId="0" borderId="39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" fontId="4" fillId="3" borderId="8" xfId="3" applyNumberFormat="1" applyFont="1" applyFill="1" applyBorder="1" applyAlignment="1">
      <alignment horizontal="center" vertical="center"/>
    </xf>
    <xf numFmtId="4" fontId="4" fillId="3" borderId="16" xfId="3" applyNumberFormat="1" applyFont="1" applyFill="1" applyBorder="1" applyAlignment="1">
      <alignment horizontal="center" vertical="center"/>
    </xf>
    <xf numFmtId="49" fontId="4" fillId="4" borderId="39" xfId="2" applyNumberFormat="1" applyFont="1" applyFill="1" applyBorder="1" applyAlignment="1">
      <alignment horizontal="center" vertical="center" wrapText="1"/>
    </xf>
    <xf numFmtId="49" fontId="4" fillId="4" borderId="18" xfId="2" applyNumberFormat="1" applyFont="1" applyFill="1" applyBorder="1" applyAlignment="1">
      <alignment horizontal="center" vertical="center" wrapText="1"/>
    </xf>
    <xf numFmtId="49" fontId="25" fillId="4" borderId="8" xfId="2" applyNumberFormat="1" applyFont="1" applyFill="1" applyBorder="1" applyAlignment="1">
      <alignment horizontal="center" vertical="center"/>
    </xf>
    <xf numFmtId="49" fontId="25" fillId="4" borderId="25" xfId="2" applyNumberFormat="1" applyFont="1" applyFill="1" applyBorder="1" applyAlignment="1">
      <alignment horizontal="center" vertical="center"/>
    </xf>
    <xf numFmtId="49" fontId="25" fillId="3" borderId="25" xfId="2" applyNumberFormat="1" applyFont="1" applyFill="1" applyBorder="1" applyAlignment="1">
      <alignment horizontal="center" vertical="center"/>
    </xf>
    <xf numFmtId="49" fontId="25" fillId="6" borderId="25" xfId="2" applyNumberFormat="1" applyFont="1" applyFill="1" applyBorder="1" applyAlignment="1">
      <alignment horizontal="center" vertical="center"/>
    </xf>
    <xf numFmtId="166" fontId="25" fillId="0" borderId="25" xfId="2" applyNumberFormat="1" applyFont="1" applyBorder="1" applyAlignment="1">
      <alignment horizontal="center" vertical="center"/>
    </xf>
    <xf numFmtId="49" fontId="25" fillId="3" borderId="30" xfId="2" applyNumberFormat="1" applyFont="1" applyFill="1" applyBorder="1" applyAlignment="1">
      <alignment horizontal="center" vertical="center"/>
    </xf>
  </cellXfs>
  <cellStyles count="6">
    <cellStyle name="Comma 2" xfId="5" xr:uid="{667C0CEC-78B7-437B-A616-16868BB62C64}"/>
    <cellStyle name="Currency" xfId="1" builtinId="4"/>
    <cellStyle name="Currency 2" xfId="4" xr:uid="{F1B4C716-1C77-4878-B993-62A1C5C58035}"/>
    <cellStyle name="Normal" xfId="0" builtinId="0"/>
    <cellStyle name="Normal 4" xfId="2" xr:uid="{5C175C28-1DAF-4BE8-9306-09345A8B99CB}"/>
    <cellStyle name="Normal_MSSTUDGC" xfId="3" xr:uid="{BEECEEE4-6942-4841-B43D-65250DF5396D}"/>
  </cellStyles>
  <dxfs count="0"/>
  <tableStyles count="0" defaultTableStyle="TableStyleMedium2" defaultPivotStyle="PivotStyleLight16"/>
  <colors>
    <mruColors>
      <color rgb="FFFFCC2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ke.Nelson\AppData\Local\Microsoft\Windows\Temporary%20Internet%20Files\Content.Outlook\PUFGU5UF\Copy%20of%20Bid%20Summary%20with%20GCs%20CSI-04%20Template%20Rev16-1%20(12-1-0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imating\Estimating%20Group(internal)\Historical%20Cost%20Tracking\Subcontracted%20Cost%20Data\36%20Picks%20-%20Unit%20R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itchen\Box\HCG%20-%20Layton%20ONLY\16236%20-%20Valley%20Presbyterian%20Hospital%20ED%20Renovations\Subcontractors%20&amp;%20Suppliers\00%20-%20Subcontractor%20PCO%20Log\VPH%20ED%20Expansion%20Project%20Manager-Close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PROJECT SETUP"/>
      <sheetName val="CREW SET-UPS"/>
      <sheetName val="BIDSUM "/>
      <sheetName val="CC 01000 - GENERAL CONDITIONS"/>
      <sheetName val="Bonds Less Than $2,500,000"/>
      <sheetName val="Standard Bonds"/>
      <sheetName val="Bonds -Design Build"/>
      <sheetName val="Bond Rate Detail"/>
      <sheetName val="BID ANALYSIS"/>
      <sheetName val="CSV Links"/>
    </sheetNames>
    <sheetDataSet>
      <sheetData sheetId="0"/>
      <sheetData sheetId="1">
        <row r="24">
          <cell r="B24">
            <v>366</v>
          </cell>
          <cell r="D24">
            <v>52</v>
          </cell>
          <cell r="F24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36"/>
      <sheetName val="Bid Results - $ per Unit"/>
      <sheetName val="Means 2000"/>
      <sheetName val="Area-Inflation Adjusto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on Item Log"/>
      <sheetName val="Project Contacts"/>
      <sheetName val="LCC GC's"/>
      <sheetName val="GC Forecaster"/>
      <sheetName val="Schedule Bar Graph"/>
      <sheetName val="Schedule Actuals"/>
      <sheetName val="Impact Input"/>
      <sheetName val="Sub CO Log"/>
      <sheetName val="MB Dispute"/>
      <sheetName val="Retention"/>
      <sheetName val="Attorney CO Log"/>
      <sheetName val="Interest Log"/>
      <sheetName val="Prime Contract Matrix"/>
      <sheetName val="Sub Contract Matrix"/>
      <sheetName val="Issue Log"/>
      <sheetName val="Schedule Delays"/>
      <sheetName val="Gantt Chart"/>
      <sheetName val="VPH ED Expansion Project Man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1406-EF9F-45BA-9DD5-BD3CC9A6D413}">
  <sheetPr>
    <tabColor rgb="FF0000FF"/>
    <pageSetUpPr fitToPage="1"/>
  </sheetPr>
  <dimension ref="A1:AM56"/>
  <sheetViews>
    <sheetView tabSelected="1" view="pageBreakPreview" topLeftCell="A19" zoomScale="85" zoomScaleNormal="90" zoomScaleSheetLayoutView="85" workbookViewId="0">
      <selection activeCell="V21" sqref="V21"/>
    </sheetView>
  </sheetViews>
  <sheetFormatPr defaultColWidth="9.140625" defaultRowHeight="12.75" x14ac:dyDescent="0.2"/>
  <cols>
    <col min="1" max="1" width="7.7109375" style="7" customWidth="1"/>
    <col min="2" max="2" width="52" style="7" customWidth="1"/>
    <col min="3" max="3" width="9.28515625" style="7" customWidth="1"/>
    <col min="4" max="4" width="11" style="7" customWidth="1"/>
    <col min="5" max="5" width="8.5703125" style="7" bestFit="1" customWidth="1"/>
    <col min="6" max="6" width="8.42578125" style="7" customWidth="1"/>
    <col min="7" max="7" width="8.5703125" style="7" bestFit="1" customWidth="1"/>
    <col min="8" max="8" width="8.42578125" style="7" customWidth="1"/>
    <col min="9" max="15" width="9.28515625" style="7" customWidth="1"/>
    <col min="16" max="16" width="12.140625" style="7" customWidth="1"/>
    <col min="17" max="17" width="9.42578125" style="7" customWidth="1"/>
    <col min="18" max="18" width="9.5703125" style="7" customWidth="1"/>
    <col min="19" max="19" width="12.28515625" style="7" customWidth="1"/>
    <col min="20" max="21" width="9.140625" style="7"/>
    <col min="22" max="22" width="12.85546875" style="7" bestFit="1" customWidth="1"/>
    <col min="23" max="23" width="10.28515625" style="7" customWidth="1"/>
    <col min="24" max="24" width="11" style="7" customWidth="1"/>
    <col min="25" max="25" width="16.7109375" style="7" customWidth="1"/>
    <col min="26" max="26" width="5.140625" style="7" customWidth="1"/>
    <col min="27" max="27" width="13.5703125" style="7" bestFit="1" customWidth="1"/>
    <col min="28" max="29" width="9.140625" style="7"/>
    <col min="30" max="30" width="9.28515625" style="7" bestFit="1" customWidth="1"/>
    <col min="31" max="31" width="10.28515625" style="7" bestFit="1" customWidth="1"/>
    <col min="32" max="34" width="9.28515625" style="7" bestFit="1" customWidth="1"/>
    <col min="35" max="35" width="11.28515625" style="7" bestFit="1" customWidth="1"/>
    <col min="36" max="38" width="9.140625" style="7"/>
    <col min="39" max="39" width="26.85546875" style="7" bestFit="1" customWidth="1"/>
    <col min="40" max="16384" width="9.140625" style="7"/>
  </cols>
  <sheetData>
    <row r="1" spans="1:39" ht="18.75" thickBot="1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5"/>
      <c r="T1" s="6"/>
      <c r="U1" s="6"/>
      <c r="V1" s="6"/>
      <c r="W1" s="5"/>
      <c r="X1" s="5"/>
      <c r="Y1" s="5"/>
    </row>
    <row r="2" spans="1:39" ht="14.45" hidden="1" customHeight="1" thickBot="1" x14ac:dyDescent="0.25">
      <c r="A2" s="188" t="s">
        <v>24</v>
      </c>
      <c r="B2" s="188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5"/>
      <c r="T2" s="6"/>
      <c r="U2" s="6"/>
      <c r="V2" s="6"/>
      <c r="W2" s="5"/>
      <c r="X2" s="5"/>
      <c r="Y2" s="5"/>
    </row>
    <row r="3" spans="1:39" ht="19.5" customHeight="1" x14ac:dyDescent="0.2">
      <c r="A3" s="189" t="s">
        <v>31</v>
      </c>
      <c r="B3" s="19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11"/>
      <c r="T3" s="12"/>
      <c r="U3" s="12"/>
      <c r="V3" s="12"/>
      <c r="W3" s="11"/>
      <c r="X3" s="11"/>
      <c r="Y3" s="159"/>
    </row>
    <row r="4" spans="1:39" s="17" customFormat="1" ht="24.6" customHeight="1" thickBot="1" x14ac:dyDescent="0.25">
      <c r="A4" s="13" t="s">
        <v>25</v>
      </c>
      <c r="B4" s="14"/>
      <c r="C4" s="15"/>
      <c r="D4" s="15"/>
      <c r="E4" s="15"/>
      <c r="F4" s="15"/>
      <c r="G4" s="154" t="s">
        <v>26</v>
      </c>
      <c r="H4" s="154"/>
      <c r="I4" s="154"/>
      <c r="J4" s="154"/>
      <c r="K4" s="154"/>
      <c r="L4" s="154"/>
      <c r="M4" s="154"/>
      <c r="N4" s="154"/>
      <c r="O4" s="154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1:39" ht="3.6" customHeight="1" thickBot="1" x14ac:dyDescent="0.25">
      <c r="A5" s="18"/>
      <c r="B5" s="4"/>
      <c r="C5" s="18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0"/>
      <c r="P5" s="3"/>
      <c r="Q5" s="21"/>
      <c r="R5" s="22"/>
      <c r="S5" s="22"/>
      <c r="T5" s="23"/>
      <c r="U5" s="23"/>
      <c r="V5" s="23"/>
      <c r="W5" s="22"/>
      <c r="X5" s="22"/>
      <c r="Y5" s="5"/>
    </row>
    <row r="6" spans="1:39" ht="18" customHeight="1" thickBot="1" x14ac:dyDescent="0.25">
      <c r="A6" s="191" t="s">
        <v>0</v>
      </c>
      <c r="B6" s="193" t="s">
        <v>32</v>
      </c>
      <c r="C6" s="209" t="s">
        <v>1</v>
      </c>
      <c r="D6" s="181" t="s">
        <v>27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26" t="s">
        <v>2</v>
      </c>
      <c r="Q6" s="165" t="s">
        <v>3</v>
      </c>
      <c r="R6" s="166"/>
      <c r="S6" s="167"/>
      <c r="T6" s="168" t="s">
        <v>35</v>
      </c>
      <c r="U6" s="169"/>
      <c r="V6" s="170"/>
      <c r="W6" s="165" t="s">
        <v>4</v>
      </c>
      <c r="X6" s="167"/>
      <c r="Y6" s="207" t="s">
        <v>5</v>
      </c>
    </row>
    <row r="7" spans="1:39" ht="24" customHeight="1" thickBot="1" x14ac:dyDescent="0.25">
      <c r="A7" s="192"/>
      <c r="B7" s="194"/>
      <c r="C7" s="210"/>
      <c r="D7" s="27">
        <v>45313</v>
      </c>
      <c r="E7" s="28">
        <f t="shared" ref="E7:O7" si="0">D7+31</f>
        <v>45344</v>
      </c>
      <c r="F7" s="28">
        <f t="shared" si="0"/>
        <v>45375</v>
      </c>
      <c r="G7" s="28">
        <f t="shared" si="0"/>
        <v>45406</v>
      </c>
      <c r="H7" s="28">
        <f t="shared" si="0"/>
        <v>45437</v>
      </c>
      <c r="I7" s="160">
        <f t="shared" si="0"/>
        <v>45468</v>
      </c>
      <c r="J7" s="28">
        <f t="shared" si="0"/>
        <v>45499</v>
      </c>
      <c r="K7" s="28">
        <f t="shared" si="0"/>
        <v>45530</v>
      </c>
      <c r="L7" s="28">
        <f t="shared" si="0"/>
        <v>45561</v>
      </c>
      <c r="M7" s="28">
        <f t="shared" si="0"/>
        <v>45592</v>
      </c>
      <c r="N7" s="28">
        <f t="shared" si="0"/>
        <v>45623</v>
      </c>
      <c r="O7" s="28">
        <f t="shared" si="0"/>
        <v>45654</v>
      </c>
      <c r="P7" s="29" t="s">
        <v>6</v>
      </c>
      <c r="Q7" s="30" t="s">
        <v>7</v>
      </c>
      <c r="R7" s="31" t="s">
        <v>8</v>
      </c>
      <c r="S7" s="32" t="s">
        <v>9</v>
      </c>
      <c r="T7" s="33" t="s">
        <v>10</v>
      </c>
      <c r="U7" s="31"/>
      <c r="V7" s="32" t="s">
        <v>9</v>
      </c>
      <c r="W7" s="30"/>
      <c r="X7" s="34" t="s">
        <v>9</v>
      </c>
      <c r="Y7" s="208"/>
      <c r="AD7" s="35"/>
      <c r="AE7" s="35"/>
      <c r="AF7" s="35"/>
      <c r="AG7" s="35"/>
      <c r="AH7" s="35"/>
      <c r="AI7" s="35"/>
      <c r="AJ7" s="35"/>
      <c r="AK7" s="35"/>
      <c r="AL7" s="35"/>
    </row>
    <row r="8" spans="1:39" ht="15.75" customHeight="1" thickBot="1" x14ac:dyDescent="0.25">
      <c r="A8" s="162"/>
      <c r="B8" s="184"/>
      <c r="C8" s="185"/>
      <c r="D8" s="36" t="s">
        <v>11</v>
      </c>
      <c r="E8" s="36" t="s">
        <v>12</v>
      </c>
      <c r="F8" s="36" t="s">
        <v>12</v>
      </c>
      <c r="G8" s="36" t="s">
        <v>12</v>
      </c>
      <c r="H8" s="36" t="s">
        <v>13</v>
      </c>
      <c r="I8" s="36" t="s">
        <v>12</v>
      </c>
      <c r="J8" s="36" t="s">
        <v>12</v>
      </c>
      <c r="K8" s="36" t="s">
        <v>12</v>
      </c>
      <c r="L8" s="36" t="s">
        <v>13</v>
      </c>
      <c r="M8" s="36" t="s">
        <v>13</v>
      </c>
      <c r="N8" s="36" t="s">
        <v>12</v>
      </c>
      <c r="O8" s="36" t="s">
        <v>13</v>
      </c>
      <c r="P8" s="37"/>
      <c r="Q8" s="38"/>
      <c r="R8" s="39"/>
      <c r="S8" s="40"/>
      <c r="T8" s="38"/>
      <c r="U8" s="39"/>
      <c r="V8" s="40"/>
      <c r="W8" s="38"/>
      <c r="X8" s="41"/>
      <c r="Y8" s="42"/>
    </row>
    <row r="9" spans="1:39" ht="17.25" customHeight="1" x14ac:dyDescent="0.2">
      <c r="A9" s="186" t="s">
        <v>14</v>
      </c>
      <c r="B9" s="187"/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7"/>
      <c r="R9" s="48"/>
      <c r="S9" s="46"/>
      <c r="T9" s="49"/>
      <c r="U9" s="50"/>
      <c r="V9" s="51"/>
      <c r="W9" s="47"/>
      <c r="X9" s="46"/>
      <c r="Y9" s="52"/>
    </row>
    <row r="10" spans="1:39" ht="21.75" customHeight="1" x14ac:dyDescent="0.25">
      <c r="A10" s="53">
        <v>10020</v>
      </c>
      <c r="B10" s="153" t="s">
        <v>28</v>
      </c>
      <c r="C10" s="216" t="s">
        <v>22</v>
      </c>
      <c r="D10" s="54" t="s">
        <v>15</v>
      </c>
      <c r="E10" s="54" t="s">
        <v>15</v>
      </c>
      <c r="F10" s="54" t="s">
        <v>15</v>
      </c>
      <c r="G10" s="54" t="s">
        <v>15</v>
      </c>
      <c r="H10" s="54" t="s">
        <v>15</v>
      </c>
      <c r="I10" s="54" t="s">
        <v>15</v>
      </c>
      <c r="J10" s="54" t="s">
        <v>15</v>
      </c>
      <c r="K10" s="54" t="s">
        <v>15</v>
      </c>
      <c r="L10" s="54" t="s">
        <v>15</v>
      </c>
      <c r="M10" s="54" t="s">
        <v>15</v>
      </c>
      <c r="N10" s="54" t="s">
        <v>15</v>
      </c>
      <c r="O10" s="54" t="s">
        <v>15</v>
      </c>
      <c r="P10" s="55">
        <v>0</v>
      </c>
      <c r="Q10" s="56">
        <f>SUM(D10:O10)</f>
        <v>0</v>
      </c>
      <c r="R10" s="57">
        <v>0</v>
      </c>
      <c r="S10" s="58">
        <f>Q10*R10</f>
        <v>0</v>
      </c>
      <c r="T10" s="59"/>
      <c r="U10" s="60"/>
      <c r="V10" s="61">
        <v>0</v>
      </c>
      <c r="W10" s="62"/>
      <c r="X10" s="63">
        <f>S10+V10</f>
        <v>0</v>
      </c>
      <c r="Y10" s="64">
        <f>P10-X10</f>
        <v>0</v>
      </c>
      <c r="AD10" s="65"/>
      <c r="AE10" s="65"/>
      <c r="AF10" s="65"/>
      <c r="AG10" s="65"/>
      <c r="AH10" s="65"/>
      <c r="AI10" s="65"/>
      <c r="AK10" s="66"/>
      <c r="AL10" s="66"/>
      <c r="AM10" s="67"/>
    </row>
    <row r="11" spans="1:39" ht="21.75" customHeight="1" x14ac:dyDescent="0.25">
      <c r="A11" s="53">
        <v>10025</v>
      </c>
      <c r="B11" s="153" t="s">
        <v>28</v>
      </c>
      <c r="C11" s="216" t="s">
        <v>22</v>
      </c>
      <c r="D11" s="54" t="s">
        <v>15</v>
      </c>
      <c r="E11" s="54" t="s">
        <v>15</v>
      </c>
      <c r="F11" s="54" t="s">
        <v>15</v>
      </c>
      <c r="G11" s="54" t="s">
        <v>15</v>
      </c>
      <c r="H11" s="54" t="s">
        <v>15</v>
      </c>
      <c r="I11" s="54" t="s">
        <v>15</v>
      </c>
      <c r="J11" s="54" t="s">
        <v>15</v>
      </c>
      <c r="K11" s="54" t="s">
        <v>15</v>
      </c>
      <c r="L11" s="54" t="s">
        <v>15</v>
      </c>
      <c r="M11" s="54" t="s">
        <v>15</v>
      </c>
      <c r="N11" s="54" t="s">
        <v>15</v>
      </c>
      <c r="O11" s="54" t="s">
        <v>15</v>
      </c>
      <c r="P11" s="55">
        <v>0</v>
      </c>
      <c r="Q11" s="56">
        <f>SUM(D11:O11)</f>
        <v>0</v>
      </c>
      <c r="R11" s="57">
        <f>136.92+4</f>
        <v>140.91999999999999</v>
      </c>
      <c r="S11" s="58">
        <f>Q11*R11</f>
        <v>0</v>
      </c>
      <c r="T11" s="59"/>
      <c r="U11" s="60"/>
      <c r="V11" s="61">
        <v>0</v>
      </c>
      <c r="W11" s="62"/>
      <c r="X11" s="63">
        <f>S11+V11</f>
        <v>0</v>
      </c>
      <c r="Y11" s="64">
        <f>P11-X11+0.4</f>
        <v>0.4</v>
      </c>
      <c r="AD11" s="65"/>
      <c r="AE11" s="65"/>
      <c r="AF11" s="65"/>
      <c r="AG11" s="65"/>
      <c r="AH11" s="65"/>
      <c r="AI11" s="65"/>
      <c r="AK11" s="66"/>
      <c r="AL11" s="66"/>
      <c r="AM11" s="67"/>
    </row>
    <row r="12" spans="1:39" ht="20.25" customHeight="1" x14ac:dyDescent="0.25">
      <c r="A12" s="53">
        <v>10030</v>
      </c>
      <c r="B12" s="153" t="s">
        <v>28</v>
      </c>
      <c r="C12" s="216" t="s">
        <v>22</v>
      </c>
      <c r="D12" s="54" t="s">
        <v>15</v>
      </c>
      <c r="E12" s="54" t="s">
        <v>15</v>
      </c>
      <c r="F12" s="54" t="s">
        <v>15</v>
      </c>
      <c r="G12" s="54" t="s">
        <v>15</v>
      </c>
      <c r="H12" s="54" t="s">
        <v>15</v>
      </c>
      <c r="I12" s="54" t="s">
        <v>15</v>
      </c>
      <c r="J12" s="54" t="s">
        <v>15</v>
      </c>
      <c r="K12" s="54" t="s">
        <v>15</v>
      </c>
      <c r="L12" s="54" t="s">
        <v>15</v>
      </c>
      <c r="M12" s="54" t="s">
        <v>15</v>
      </c>
      <c r="N12" s="54" t="s">
        <v>15</v>
      </c>
      <c r="O12" s="54" t="s">
        <v>15</v>
      </c>
      <c r="P12" s="55">
        <v>0</v>
      </c>
      <c r="Q12" s="56">
        <f t="shared" ref="Q12:Q21" si="1">SUM(D12:O12)</f>
        <v>0</v>
      </c>
      <c r="R12" s="57">
        <f>87.14+4</f>
        <v>91.14</v>
      </c>
      <c r="S12" s="58">
        <f t="shared" ref="S10:S21" si="2">Q12*R12</f>
        <v>0</v>
      </c>
      <c r="T12" s="69"/>
      <c r="U12" s="60"/>
      <c r="V12" s="61">
        <v>0</v>
      </c>
      <c r="W12" s="62"/>
      <c r="X12" s="63">
        <f t="shared" ref="X10:X13" si="3">S12+V12</f>
        <v>0</v>
      </c>
      <c r="Y12" s="68">
        <f t="shared" ref="Y12:Y21" si="4">P12-X12</f>
        <v>0</v>
      </c>
      <c r="AD12" s="65"/>
      <c r="AE12" s="65"/>
      <c r="AF12" s="65"/>
      <c r="AG12" s="65"/>
      <c r="AH12" s="65"/>
      <c r="AI12" s="65"/>
      <c r="AK12" s="66"/>
      <c r="AL12" s="66"/>
      <c r="AM12" s="67"/>
    </row>
    <row r="13" spans="1:39" ht="21" customHeight="1" x14ac:dyDescent="0.25">
      <c r="A13" s="53">
        <v>10035</v>
      </c>
      <c r="B13" s="153" t="s">
        <v>28</v>
      </c>
      <c r="C13" s="216" t="s">
        <v>22</v>
      </c>
      <c r="D13" s="54" t="s">
        <v>15</v>
      </c>
      <c r="E13" s="54" t="s">
        <v>15</v>
      </c>
      <c r="F13" s="54" t="s">
        <v>15</v>
      </c>
      <c r="G13" s="54" t="s">
        <v>15</v>
      </c>
      <c r="H13" s="54" t="s">
        <v>15</v>
      </c>
      <c r="I13" s="54" t="s">
        <v>15</v>
      </c>
      <c r="J13" s="54" t="s">
        <v>15</v>
      </c>
      <c r="K13" s="54" t="s">
        <v>15</v>
      </c>
      <c r="L13" s="54" t="s">
        <v>15</v>
      </c>
      <c r="M13" s="54" t="s">
        <v>15</v>
      </c>
      <c r="N13" s="54" t="s">
        <v>15</v>
      </c>
      <c r="O13" s="54" t="s">
        <v>15</v>
      </c>
      <c r="P13" s="55">
        <v>0</v>
      </c>
      <c r="Q13" s="56">
        <f t="shared" si="1"/>
        <v>0</v>
      </c>
      <c r="R13" s="57">
        <f>117.82+4</f>
        <v>121.82</v>
      </c>
      <c r="S13" s="58">
        <f t="shared" si="2"/>
        <v>0</v>
      </c>
      <c r="T13" s="59"/>
      <c r="U13" s="60"/>
      <c r="V13" s="61">
        <v>0</v>
      </c>
      <c r="W13" s="62"/>
      <c r="X13" s="63">
        <f t="shared" si="3"/>
        <v>0</v>
      </c>
      <c r="Y13" s="68">
        <f t="shared" si="4"/>
        <v>0</v>
      </c>
      <c r="AD13" s="65"/>
      <c r="AE13" s="65"/>
      <c r="AF13" s="65"/>
      <c r="AG13" s="65"/>
      <c r="AH13" s="65"/>
      <c r="AI13" s="65"/>
      <c r="AK13" s="66"/>
      <c r="AL13" s="66"/>
      <c r="AM13" s="67"/>
    </row>
    <row r="14" spans="1:39" ht="21" customHeight="1" x14ac:dyDescent="0.25">
      <c r="A14" s="53">
        <v>10037</v>
      </c>
      <c r="B14" s="153" t="s">
        <v>28</v>
      </c>
      <c r="C14" s="216" t="s">
        <v>22</v>
      </c>
      <c r="D14" s="54" t="s">
        <v>15</v>
      </c>
      <c r="E14" s="54" t="s">
        <v>15</v>
      </c>
      <c r="F14" s="54" t="s">
        <v>15</v>
      </c>
      <c r="G14" s="54" t="s">
        <v>15</v>
      </c>
      <c r="H14" s="54" t="s">
        <v>15</v>
      </c>
      <c r="I14" s="54" t="s">
        <v>15</v>
      </c>
      <c r="J14" s="54" t="s">
        <v>15</v>
      </c>
      <c r="K14" s="54" t="s">
        <v>15</v>
      </c>
      <c r="L14" s="54" t="s">
        <v>15</v>
      </c>
      <c r="M14" s="54" t="s">
        <v>15</v>
      </c>
      <c r="N14" s="54" t="s">
        <v>15</v>
      </c>
      <c r="O14" s="54" t="s">
        <v>15</v>
      </c>
      <c r="P14" s="55">
        <v>0</v>
      </c>
      <c r="Q14" s="56">
        <f t="shared" si="1"/>
        <v>0</v>
      </c>
      <c r="R14" s="57">
        <v>145.18</v>
      </c>
      <c r="S14" s="58">
        <f t="shared" si="2"/>
        <v>0</v>
      </c>
      <c r="T14" s="59"/>
      <c r="U14" s="60"/>
      <c r="V14" s="61">
        <v>0</v>
      </c>
      <c r="W14" s="62"/>
      <c r="X14" s="63">
        <f>S14+V14</f>
        <v>0</v>
      </c>
      <c r="Y14" s="68">
        <f>P14-X14+0.21</f>
        <v>0.21</v>
      </c>
      <c r="AD14" s="65"/>
      <c r="AE14" s="65"/>
      <c r="AF14" s="65"/>
      <c r="AG14" s="65"/>
      <c r="AH14" s="65"/>
      <c r="AI14" s="65"/>
      <c r="AK14" s="66"/>
      <c r="AL14" s="66"/>
      <c r="AM14" s="72"/>
    </row>
    <row r="15" spans="1:39" ht="21" customHeight="1" x14ac:dyDescent="0.25">
      <c r="A15" s="53">
        <v>10038</v>
      </c>
      <c r="B15" s="153" t="s">
        <v>28</v>
      </c>
      <c r="C15" s="216" t="s">
        <v>22</v>
      </c>
      <c r="D15" s="54" t="s">
        <v>15</v>
      </c>
      <c r="E15" s="54" t="s">
        <v>15</v>
      </c>
      <c r="F15" s="54" t="s">
        <v>15</v>
      </c>
      <c r="G15" s="54" t="s">
        <v>15</v>
      </c>
      <c r="H15" s="54" t="s">
        <v>15</v>
      </c>
      <c r="I15" s="54" t="s">
        <v>15</v>
      </c>
      <c r="J15" s="54" t="s">
        <v>15</v>
      </c>
      <c r="K15" s="54" t="s">
        <v>15</v>
      </c>
      <c r="L15" s="54" t="s">
        <v>15</v>
      </c>
      <c r="M15" s="54" t="s">
        <v>15</v>
      </c>
      <c r="N15" s="54" t="s">
        <v>15</v>
      </c>
      <c r="O15" s="54" t="s">
        <v>15</v>
      </c>
      <c r="P15" s="55">
        <v>0</v>
      </c>
      <c r="Q15" s="56">
        <f>SUM(D15:O15)</f>
        <v>0</v>
      </c>
      <c r="R15" s="57">
        <f>117.82+4</f>
        <v>121.82</v>
      </c>
      <c r="S15" s="58">
        <f t="shared" si="2"/>
        <v>0</v>
      </c>
      <c r="T15" s="59"/>
      <c r="U15" s="60"/>
      <c r="V15" s="61">
        <v>0</v>
      </c>
      <c r="W15" s="62"/>
      <c r="X15" s="63">
        <f t="shared" ref="X15" si="5">S15+V15</f>
        <v>0</v>
      </c>
      <c r="Y15" s="68">
        <f t="shared" ref="Y15" si="6">P15-X15</f>
        <v>0</v>
      </c>
      <c r="AD15" s="65"/>
      <c r="AE15" s="65"/>
      <c r="AF15" s="65"/>
      <c r="AG15" s="65"/>
      <c r="AH15" s="65"/>
      <c r="AI15" s="65"/>
      <c r="AK15" s="66"/>
      <c r="AL15" s="66"/>
      <c r="AM15" s="67"/>
    </row>
    <row r="16" spans="1:39" ht="21.75" customHeight="1" x14ac:dyDescent="0.25">
      <c r="A16" s="53">
        <v>10046</v>
      </c>
      <c r="B16" s="153" t="s">
        <v>28</v>
      </c>
      <c r="C16" s="216" t="s">
        <v>22</v>
      </c>
      <c r="D16" s="54" t="s">
        <v>15</v>
      </c>
      <c r="E16" s="54" t="s">
        <v>15</v>
      </c>
      <c r="F16" s="54" t="s">
        <v>15</v>
      </c>
      <c r="G16" s="54" t="s">
        <v>15</v>
      </c>
      <c r="H16" s="54" t="s">
        <v>15</v>
      </c>
      <c r="I16" s="54" t="s">
        <v>15</v>
      </c>
      <c r="J16" s="54" t="s">
        <v>15</v>
      </c>
      <c r="K16" s="54" t="s">
        <v>15</v>
      </c>
      <c r="L16" s="54" t="s">
        <v>15</v>
      </c>
      <c r="M16" s="54" t="s">
        <v>15</v>
      </c>
      <c r="N16" s="54" t="s">
        <v>15</v>
      </c>
      <c r="O16" s="54" t="s">
        <v>15</v>
      </c>
      <c r="P16" s="55">
        <v>0</v>
      </c>
      <c r="Q16" s="56">
        <f>SUM(D16:O16)</f>
        <v>0</v>
      </c>
      <c r="R16" s="57">
        <f>72+4</f>
        <v>76</v>
      </c>
      <c r="S16" s="58">
        <f t="shared" si="2"/>
        <v>0</v>
      </c>
      <c r="T16" s="69"/>
      <c r="U16" s="60"/>
      <c r="V16" s="61">
        <v>0</v>
      </c>
      <c r="W16" s="62"/>
      <c r="X16" s="63">
        <f>S16+V16</f>
        <v>0</v>
      </c>
      <c r="Y16" s="161">
        <f>P16-X16+0.33</f>
        <v>0.33</v>
      </c>
      <c r="AA16" s="71"/>
      <c r="AD16" s="65"/>
      <c r="AE16" s="65"/>
      <c r="AF16" s="65"/>
      <c r="AG16" s="65"/>
      <c r="AH16" s="65"/>
      <c r="AI16" s="65"/>
      <c r="AK16" s="66"/>
      <c r="AL16" s="66"/>
      <c r="AM16" s="72"/>
    </row>
    <row r="17" spans="1:39" ht="21.75" customHeight="1" x14ac:dyDescent="0.25">
      <c r="A17" s="53">
        <v>10047</v>
      </c>
      <c r="B17" s="153" t="s">
        <v>28</v>
      </c>
      <c r="C17" s="216" t="s">
        <v>22</v>
      </c>
      <c r="D17" s="54" t="s">
        <v>15</v>
      </c>
      <c r="E17" s="54" t="s">
        <v>15</v>
      </c>
      <c r="F17" s="54" t="s">
        <v>15</v>
      </c>
      <c r="G17" s="54" t="s">
        <v>15</v>
      </c>
      <c r="H17" s="54" t="s">
        <v>15</v>
      </c>
      <c r="I17" s="54" t="s">
        <v>15</v>
      </c>
      <c r="J17" s="54" t="s">
        <v>15</v>
      </c>
      <c r="K17" s="54" t="s">
        <v>15</v>
      </c>
      <c r="L17" s="54" t="s">
        <v>15</v>
      </c>
      <c r="M17" s="54" t="s">
        <v>15</v>
      </c>
      <c r="N17" s="54" t="s">
        <v>15</v>
      </c>
      <c r="O17" s="54" t="s">
        <v>15</v>
      </c>
      <c r="P17" s="55">
        <v>0</v>
      </c>
      <c r="Q17" s="56">
        <f>SUM(D17:O17)</f>
        <v>0</v>
      </c>
      <c r="R17" s="57">
        <f>72+4</f>
        <v>76</v>
      </c>
      <c r="S17" s="58">
        <f t="shared" si="2"/>
        <v>0</v>
      </c>
      <c r="T17" s="69"/>
      <c r="U17" s="60"/>
      <c r="V17" s="61">
        <v>0</v>
      </c>
      <c r="W17" s="62"/>
      <c r="X17" s="63">
        <f t="shared" ref="X17" si="7">S17+V17</f>
        <v>0</v>
      </c>
      <c r="Y17" s="68">
        <f>P17-X17+0.13</f>
        <v>0.13</v>
      </c>
      <c r="AA17" s="71"/>
      <c r="AD17" s="65"/>
      <c r="AE17" s="65"/>
      <c r="AF17" s="65"/>
      <c r="AG17" s="65"/>
      <c r="AH17" s="65"/>
      <c r="AI17" s="65"/>
      <c r="AK17" s="66"/>
      <c r="AL17" s="66"/>
      <c r="AM17" s="72"/>
    </row>
    <row r="18" spans="1:39" ht="21.75" customHeight="1" x14ac:dyDescent="0.25">
      <c r="A18" s="53">
        <v>10049</v>
      </c>
      <c r="B18" s="153" t="s">
        <v>28</v>
      </c>
      <c r="C18" s="216" t="s">
        <v>22</v>
      </c>
      <c r="D18" s="54" t="s">
        <v>15</v>
      </c>
      <c r="E18" s="54" t="s">
        <v>15</v>
      </c>
      <c r="F18" s="54" t="s">
        <v>15</v>
      </c>
      <c r="G18" s="54" t="s">
        <v>15</v>
      </c>
      <c r="H18" s="54" t="s">
        <v>15</v>
      </c>
      <c r="I18" s="54" t="s">
        <v>15</v>
      </c>
      <c r="J18" s="54" t="s">
        <v>15</v>
      </c>
      <c r="K18" s="54" t="s">
        <v>15</v>
      </c>
      <c r="L18" s="54" t="s">
        <v>15</v>
      </c>
      <c r="M18" s="54" t="s">
        <v>15</v>
      </c>
      <c r="N18" s="54" t="s">
        <v>15</v>
      </c>
      <c r="O18" s="54" t="s">
        <v>15</v>
      </c>
      <c r="P18" s="55">
        <v>0</v>
      </c>
      <c r="Q18" s="56">
        <f>SUM(D18:O18)</f>
        <v>0</v>
      </c>
      <c r="R18" s="57">
        <v>40</v>
      </c>
      <c r="S18" s="58">
        <f t="shared" si="2"/>
        <v>0</v>
      </c>
      <c r="T18" s="69"/>
      <c r="U18" s="60"/>
      <c r="V18" s="61">
        <v>0</v>
      </c>
      <c r="W18" s="62"/>
      <c r="X18" s="63">
        <f t="shared" ref="X18" si="8">S18+V18</f>
        <v>0</v>
      </c>
      <c r="Y18" s="68">
        <f t="shared" ref="Y18" si="9">P18-X18</f>
        <v>0</v>
      </c>
      <c r="AA18" s="71"/>
      <c r="AD18" s="65"/>
      <c r="AE18" s="65"/>
      <c r="AF18" s="65"/>
      <c r="AG18" s="65"/>
      <c r="AH18" s="65"/>
      <c r="AI18" s="65"/>
      <c r="AK18" s="66"/>
      <c r="AL18" s="66"/>
      <c r="AM18" s="72"/>
    </row>
    <row r="19" spans="1:39" ht="21.6" customHeight="1" x14ac:dyDescent="0.25">
      <c r="A19" s="53">
        <v>10070</v>
      </c>
      <c r="B19" s="153" t="s">
        <v>28</v>
      </c>
      <c r="C19" s="216" t="s">
        <v>22</v>
      </c>
      <c r="D19" s="54" t="s">
        <v>15</v>
      </c>
      <c r="E19" s="54" t="s">
        <v>15</v>
      </c>
      <c r="F19" s="54" t="s">
        <v>15</v>
      </c>
      <c r="G19" s="54" t="s">
        <v>15</v>
      </c>
      <c r="H19" s="54" t="s">
        <v>15</v>
      </c>
      <c r="I19" s="54" t="s">
        <v>15</v>
      </c>
      <c r="J19" s="54" t="s">
        <v>15</v>
      </c>
      <c r="K19" s="54" t="s">
        <v>15</v>
      </c>
      <c r="L19" s="54" t="s">
        <v>15</v>
      </c>
      <c r="M19" s="54" t="s">
        <v>15</v>
      </c>
      <c r="N19" s="54" t="s">
        <v>15</v>
      </c>
      <c r="O19" s="54" t="s">
        <v>15</v>
      </c>
      <c r="P19" s="55">
        <v>0</v>
      </c>
      <c r="Q19" s="56">
        <f t="shared" si="1"/>
        <v>0</v>
      </c>
      <c r="R19" s="57">
        <f>57.76+4</f>
        <v>61.76</v>
      </c>
      <c r="S19" s="58">
        <f t="shared" si="2"/>
        <v>0</v>
      </c>
      <c r="T19" s="69"/>
      <c r="U19" s="60"/>
      <c r="V19" s="61">
        <v>0</v>
      </c>
      <c r="W19" s="62"/>
      <c r="X19" s="63">
        <f>S19+V19</f>
        <v>0</v>
      </c>
      <c r="Y19" s="68">
        <f>P19-X19+0.09</f>
        <v>0.09</v>
      </c>
      <c r="AA19" s="71"/>
      <c r="AD19" s="65"/>
      <c r="AE19" s="65"/>
      <c r="AF19" s="65"/>
      <c r="AG19" s="65"/>
      <c r="AH19" s="65"/>
      <c r="AI19" s="65"/>
      <c r="AK19" s="66"/>
      <c r="AL19" s="66"/>
      <c r="AM19" s="72"/>
    </row>
    <row r="20" spans="1:39" ht="21.75" customHeight="1" x14ac:dyDescent="0.25">
      <c r="A20" s="53">
        <v>10057</v>
      </c>
      <c r="B20" s="153" t="s">
        <v>28</v>
      </c>
      <c r="C20" s="216" t="s">
        <v>22</v>
      </c>
      <c r="D20" s="54" t="s">
        <v>15</v>
      </c>
      <c r="E20" s="54" t="s">
        <v>15</v>
      </c>
      <c r="F20" s="54" t="s">
        <v>15</v>
      </c>
      <c r="G20" s="54" t="s">
        <v>15</v>
      </c>
      <c r="H20" s="54" t="s">
        <v>15</v>
      </c>
      <c r="I20" s="54" t="s">
        <v>15</v>
      </c>
      <c r="J20" s="54" t="s">
        <v>15</v>
      </c>
      <c r="K20" s="54" t="s">
        <v>15</v>
      </c>
      <c r="L20" s="54" t="s">
        <v>15</v>
      </c>
      <c r="M20" s="54" t="s">
        <v>15</v>
      </c>
      <c r="N20" s="54" t="s">
        <v>15</v>
      </c>
      <c r="O20" s="54" t="s">
        <v>15</v>
      </c>
      <c r="P20" s="55">
        <v>0</v>
      </c>
      <c r="Q20" s="56">
        <f>SUM(D20:O20)</f>
        <v>0</v>
      </c>
      <c r="R20" s="57">
        <f>105+4</f>
        <v>109</v>
      </c>
      <c r="S20" s="58">
        <f>Q20*R20</f>
        <v>0</v>
      </c>
      <c r="T20" s="69"/>
      <c r="U20" s="60"/>
      <c r="V20" s="61">
        <v>0</v>
      </c>
      <c r="W20" s="62"/>
      <c r="X20" s="63">
        <f>S20+V20</f>
        <v>0</v>
      </c>
      <c r="Y20" s="68">
        <f t="shared" si="4"/>
        <v>0</v>
      </c>
      <c r="AA20" s="71"/>
      <c r="AD20" s="65"/>
      <c r="AE20" s="65"/>
      <c r="AF20" s="65"/>
      <c r="AG20" s="65"/>
      <c r="AH20" s="65"/>
      <c r="AI20" s="65"/>
      <c r="AK20" s="66"/>
      <c r="AL20" s="66"/>
      <c r="AM20" s="72"/>
    </row>
    <row r="21" spans="1:39" ht="21.6" customHeight="1" x14ac:dyDescent="0.25">
      <c r="A21" s="53">
        <v>12</v>
      </c>
      <c r="B21" s="153" t="s">
        <v>28</v>
      </c>
      <c r="C21" s="217" t="s">
        <v>22</v>
      </c>
      <c r="D21" s="54" t="s">
        <v>15</v>
      </c>
      <c r="E21" s="54" t="s">
        <v>15</v>
      </c>
      <c r="F21" s="54" t="s">
        <v>15</v>
      </c>
      <c r="G21" s="54" t="s">
        <v>15</v>
      </c>
      <c r="H21" s="54" t="s">
        <v>15</v>
      </c>
      <c r="I21" s="54" t="s">
        <v>15</v>
      </c>
      <c r="J21" s="54" t="s">
        <v>15</v>
      </c>
      <c r="K21" s="54" t="s">
        <v>15</v>
      </c>
      <c r="L21" s="54" t="s">
        <v>15</v>
      </c>
      <c r="M21" s="54" t="s">
        <v>15</v>
      </c>
      <c r="N21" s="54" t="s">
        <v>15</v>
      </c>
      <c r="O21" s="54" t="s">
        <v>15</v>
      </c>
      <c r="P21" s="55">
        <v>0</v>
      </c>
      <c r="Q21" s="56">
        <f t="shared" si="1"/>
        <v>0</v>
      </c>
      <c r="R21" s="57">
        <f>110+4</f>
        <v>114</v>
      </c>
      <c r="S21" s="58">
        <f t="shared" si="2"/>
        <v>0</v>
      </c>
      <c r="T21" s="69"/>
      <c r="U21" s="60"/>
      <c r="V21" s="61">
        <v>0</v>
      </c>
      <c r="W21" s="62"/>
      <c r="X21" s="63">
        <f>S21+V21</f>
        <v>0</v>
      </c>
      <c r="Y21" s="68">
        <f t="shared" si="4"/>
        <v>0</v>
      </c>
      <c r="AA21" s="71"/>
      <c r="AD21" s="65"/>
      <c r="AE21" s="65"/>
      <c r="AF21" s="65"/>
      <c r="AG21" s="65"/>
      <c r="AH21" s="65"/>
      <c r="AI21" s="65"/>
      <c r="AK21" s="66"/>
      <c r="AL21" s="66"/>
      <c r="AM21" s="72"/>
    </row>
    <row r="22" spans="1:39" ht="21.75" customHeight="1" thickBot="1" x14ac:dyDescent="0.3">
      <c r="A22" s="53">
        <v>10025</v>
      </c>
      <c r="B22" s="153" t="s">
        <v>28</v>
      </c>
      <c r="C22" s="216" t="s">
        <v>22</v>
      </c>
      <c r="D22" s="54" t="s">
        <v>15</v>
      </c>
      <c r="E22" s="54" t="s">
        <v>15</v>
      </c>
      <c r="F22" s="54" t="s">
        <v>15</v>
      </c>
      <c r="G22" s="54" t="s">
        <v>15</v>
      </c>
      <c r="H22" s="54" t="s">
        <v>15</v>
      </c>
      <c r="I22" s="54" t="s">
        <v>15</v>
      </c>
      <c r="J22" s="54" t="s">
        <v>15</v>
      </c>
      <c r="K22" s="54" t="s">
        <v>15</v>
      </c>
      <c r="L22" s="54" t="s">
        <v>15</v>
      </c>
      <c r="M22" s="54" t="s">
        <v>15</v>
      </c>
      <c r="N22" s="54" t="s">
        <v>15</v>
      </c>
      <c r="O22" s="54" t="s">
        <v>15</v>
      </c>
      <c r="P22" s="55">
        <v>0</v>
      </c>
      <c r="Q22" s="56">
        <f>SUM(D22:O22)</f>
        <v>0</v>
      </c>
      <c r="R22" s="57">
        <f>136.92+4</f>
        <v>140.91999999999999</v>
      </c>
      <c r="S22" s="58">
        <f>Q22*R22</f>
        <v>0</v>
      </c>
      <c r="T22" s="59"/>
      <c r="U22" s="60"/>
      <c r="V22" s="61">
        <v>0</v>
      </c>
      <c r="W22" s="62"/>
      <c r="X22" s="63">
        <f>S22+V22</f>
        <v>0</v>
      </c>
      <c r="Y22" s="64">
        <f t="shared" ref="Y22" si="10">P22-X22</f>
        <v>0</v>
      </c>
      <c r="AD22" s="65"/>
      <c r="AE22" s="65"/>
      <c r="AF22" s="65"/>
      <c r="AG22" s="65"/>
      <c r="AH22" s="65"/>
      <c r="AI22" s="65"/>
      <c r="AK22" s="66"/>
      <c r="AL22" s="66"/>
      <c r="AM22" s="67"/>
    </row>
    <row r="23" spans="1:39" ht="21.75" customHeight="1" x14ac:dyDescent="0.2">
      <c r="A23" s="73" t="s">
        <v>16</v>
      </c>
      <c r="B23" s="74"/>
      <c r="C23" s="218" t="s">
        <v>22</v>
      </c>
      <c r="D23" s="75">
        <f>SUM(D8:D22)</f>
        <v>0</v>
      </c>
      <c r="E23" s="76">
        <f>SUM(E8:E22)</f>
        <v>0</v>
      </c>
      <c r="F23" s="76">
        <f>SUM(F8:F22)</f>
        <v>0</v>
      </c>
      <c r="G23" s="76">
        <f>SUM(G8:G22)</f>
        <v>0</v>
      </c>
      <c r="H23" s="76">
        <f>SUM(H8:H22)</f>
        <v>0</v>
      </c>
      <c r="I23" s="76">
        <f>SUM(I8:I22)</f>
        <v>0</v>
      </c>
      <c r="J23" s="76">
        <f>SUM(J8:J22)</f>
        <v>0</v>
      </c>
      <c r="K23" s="76">
        <f>SUM(K8:K22)</f>
        <v>0</v>
      </c>
      <c r="L23" s="76">
        <f>SUM(L8:L22)</f>
        <v>0</v>
      </c>
      <c r="M23" s="77">
        <f>SUM(M8:M22)</f>
        <v>0</v>
      </c>
      <c r="N23" s="77">
        <f>SUM(N8:N22)</f>
        <v>0</v>
      </c>
      <c r="O23" s="77">
        <f>SUM(O8:O22)</f>
        <v>0</v>
      </c>
      <c r="P23" s="177">
        <f>SUM(P10:P22)</f>
        <v>0</v>
      </c>
      <c r="Q23" s="173"/>
      <c r="R23" s="179"/>
      <c r="S23" s="177">
        <f>SUM(S8:S22)</f>
        <v>0</v>
      </c>
      <c r="T23" s="173"/>
      <c r="U23" s="179"/>
      <c r="V23" s="177">
        <f>SUM(V8:V22)</f>
        <v>0</v>
      </c>
      <c r="W23" s="171"/>
      <c r="X23" s="173">
        <f>SUM(X8:X22)</f>
        <v>0</v>
      </c>
      <c r="Y23" s="175">
        <f>SUM(Y10:Y22)</f>
        <v>1.1599999999999999</v>
      </c>
    </row>
    <row r="24" spans="1:39" ht="15" customHeight="1" thickBot="1" x14ac:dyDescent="0.25">
      <c r="A24" s="78"/>
      <c r="B24" s="79"/>
      <c r="C24" s="80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  <c r="P24" s="178"/>
      <c r="Q24" s="174"/>
      <c r="R24" s="180"/>
      <c r="S24" s="178"/>
      <c r="T24" s="174"/>
      <c r="U24" s="180"/>
      <c r="V24" s="178"/>
      <c r="W24" s="172"/>
      <c r="X24" s="174"/>
      <c r="Y24" s="176"/>
    </row>
    <row r="25" spans="1:39" ht="17.25" customHeight="1" thickBot="1" x14ac:dyDescent="0.25">
      <c r="A25" s="81"/>
      <c r="B25" s="82"/>
      <c r="C25" s="83" t="s">
        <v>15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6"/>
      <c r="R25" s="87"/>
      <c r="S25" s="85"/>
      <c r="T25" s="88"/>
      <c r="U25" s="89"/>
      <c r="V25" s="90"/>
      <c r="W25" s="86"/>
      <c r="X25" s="85"/>
      <c r="Y25" s="85"/>
    </row>
    <row r="26" spans="1:39" ht="18.600000000000001" customHeight="1" thickBot="1" x14ac:dyDescent="0.25">
      <c r="A26" s="195" t="s">
        <v>29</v>
      </c>
      <c r="B26" s="196"/>
      <c r="C26" s="211" t="s">
        <v>1</v>
      </c>
      <c r="D26" s="202" t="s">
        <v>34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26" t="s">
        <v>2</v>
      </c>
      <c r="Q26" s="165" t="s">
        <v>3</v>
      </c>
      <c r="R26" s="166"/>
      <c r="S26" s="167"/>
      <c r="T26" s="168" t="s">
        <v>35</v>
      </c>
      <c r="U26" s="169"/>
      <c r="V26" s="170"/>
      <c r="W26" s="165" t="s">
        <v>4</v>
      </c>
      <c r="X26" s="167"/>
      <c r="Y26" s="204" t="s">
        <v>5</v>
      </c>
    </row>
    <row r="27" spans="1:39" ht="23.25" customHeight="1" thickBot="1" x14ac:dyDescent="0.25">
      <c r="A27" s="197"/>
      <c r="B27" s="198"/>
      <c r="C27" s="212"/>
      <c r="D27" s="27">
        <v>45313</v>
      </c>
      <c r="E27" s="91">
        <f t="shared" ref="E27:O27" si="11">D27+31</f>
        <v>45344</v>
      </c>
      <c r="F27" s="91">
        <f t="shared" si="11"/>
        <v>45375</v>
      </c>
      <c r="G27" s="91">
        <f t="shared" si="11"/>
        <v>45406</v>
      </c>
      <c r="H27" s="91">
        <f t="shared" si="11"/>
        <v>45437</v>
      </c>
      <c r="I27" s="91">
        <f t="shared" si="11"/>
        <v>45468</v>
      </c>
      <c r="J27" s="91">
        <f t="shared" si="11"/>
        <v>45499</v>
      </c>
      <c r="K27" s="91">
        <f t="shared" si="11"/>
        <v>45530</v>
      </c>
      <c r="L27" s="91">
        <f t="shared" si="11"/>
        <v>45561</v>
      </c>
      <c r="M27" s="91">
        <f t="shared" si="11"/>
        <v>45592</v>
      </c>
      <c r="N27" s="91">
        <f t="shared" si="11"/>
        <v>45623</v>
      </c>
      <c r="O27" s="91">
        <f t="shared" si="11"/>
        <v>45654</v>
      </c>
      <c r="P27" s="29" t="s">
        <v>6</v>
      </c>
      <c r="Q27" s="92" t="s">
        <v>18</v>
      </c>
      <c r="R27" s="93" t="s">
        <v>19</v>
      </c>
      <c r="S27" s="94" t="s">
        <v>9</v>
      </c>
      <c r="T27" s="95" t="s">
        <v>10</v>
      </c>
      <c r="U27" s="93" t="s">
        <v>19</v>
      </c>
      <c r="V27" s="94" t="s">
        <v>9</v>
      </c>
      <c r="W27" s="96"/>
      <c r="X27" s="97" t="s">
        <v>9</v>
      </c>
      <c r="Y27" s="206"/>
    </row>
    <row r="28" spans="1:39" ht="21" customHeight="1" x14ac:dyDescent="0.2">
      <c r="A28" s="98">
        <v>1</v>
      </c>
      <c r="B28" s="152" t="s">
        <v>33</v>
      </c>
      <c r="C28" s="213" t="s">
        <v>20</v>
      </c>
      <c r="D28" s="99" t="s">
        <v>15</v>
      </c>
      <c r="E28" s="99" t="s">
        <v>15</v>
      </c>
      <c r="F28" s="99" t="s">
        <v>15</v>
      </c>
      <c r="G28" s="99" t="s">
        <v>15</v>
      </c>
      <c r="H28" s="99" t="s">
        <v>15</v>
      </c>
      <c r="I28" s="99" t="s">
        <v>15</v>
      </c>
      <c r="J28" s="99" t="s">
        <v>15</v>
      </c>
      <c r="K28" s="99" t="s">
        <v>15</v>
      </c>
      <c r="L28" s="99" t="s">
        <v>15</v>
      </c>
      <c r="M28" s="99" t="s">
        <v>15</v>
      </c>
      <c r="N28" s="99" t="s">
        <v>15</v>
      </c>
      <c r="O28" s="99" t="s">
        <v>15</v>
      </c>
      <c r="P28" s="100">
        <v>0</v>
      </c>
      <c r="Q28" s="101"/>
      <c r="R28" s="102">
        <v>0</v>
      </c>
      <c r="S28" s="103">
        <f>SUM(D28:O28)</f>
        <v>0</v>
      </c>
      <c r="T28" s="101"/>
      <c r="U28" s="102"/>
      <c r="V28" s="104">
        <v>0</v>
      </c>
      <c r="W28" s="105"/>
      <c r="X28" s="106">
        <f>S28+V28</f>
        <v>0</v>
      </c>
      <c r="Y28" s="107">
        <f>P28-X28</f>
        <v>0</v>
      </c>
    </row>
    <row r="29" spans="1:39" ht="21" customHeight="1" x14ac:dyDescent="0.2">
      <c r="A29" s="108">
        <v>10740</v>
      </c>
      <c r="B29" s="152" t="s">
        <v>33</v>
      </c>
      <c r="C29" s="214" t="s">
        <v>20</v>
      </c>
      <c r="D29" s="203" t="s">
        <v>15</v>
      </c>
      <c r="E29" s="203" t="s">
        <v>15</v>
      </c>
      <c r="F29" s="203" t="s">
        <v>15</v>
      </c>
      <c r="G29" s="203" t="s">
        <v>15</v>
      </c>
      <c r="H29" s="203" t="s">
        <v>15</v>
      </c>
      <c r="I29" s="203" t="s">
        <v>15</v>
      </c>
      <c r="J29" s="203" t="s">
        <v>15</v>
      </c>
      <c r="K29" s="203" t="s">
        <v>15</v>
      </c>
      <c r="L29" s="203" t="s">
        <v>15</v>
      </c>
      <c r="M29" s="203" t="s">
        <v>15</v>
      </c>
      <c r="N29" s="203" t="s">
        <v>15</v>
      </c>
      <c r="O29" s="203" t="s">
        <v>15</v>
      </c>
      <c r="P29" s="158">
        <v>0</v>
      </c>
      <c r="Q29" s="56"/>
      <c r="R29" s="70">
        <v>0</v>
      </c>
      <c r="S29" s="63">
        <f t="shared" ref="S29" si="12">SUM(D29:O29)</f>
        <v>0</v>
      </c>
      <c r="T29" s="56"/>
      <c r="U29" s="70"/>
      <c r="V29" s="109">
        <v>0</v>
      </c>
      <c r="W29" s="110"/>
      <c r="X29" s="63">
        <f>S29+V29</f>
        <v>0</v>
      </c>
      <c r="Y29" s="68">
        <f>P29-X29+0.03</f>
        <v>0.03</v>
      </c>
    </row>
    <row r="30" spans="1:39" ht="21" customHeight="1" x14ac:dyDescent="0.2">
      <c r="A30" s="108">
        <v>10205</v>
      </c>
      <c r="B30" s="152" t="s">
        <v>33</v>
      </c>
      <c r="C30" s="214" t="s">
        <v>20</v>
      </c>
      <c r="D30" s="203" t="s">
        <v>15</v>
      </c>
      <c r="E30" s="203" t="s">
        <v>15</v>
      </c>
      <c r="F30" s="203" t="s">
        <v>15</v>
      </c>
      <c r="G30" s="203" t="s">
        <v>15</v>
      </c>
      <c r="H30" s="203" t="s">
        <v>15</v>
      </c>
      <c r="I30" s="203" t="s">
        <v>15</v>
      </c>
      <c r="J30" s="203" t="s">
        <v>15</v>
      </c>
      <c r="K30" s="203" t="s">
        <v>15</v>
      </c>
      <c r="L30" s="203" t="s">
        <v>15</v>
      </c>
      <c r="M30" s="203" t="s">
        <v>15</v>
      </c>
      <c r="N30" s="203" t="s">
        <v>15</v>
      </c>
      <c r="O30" s="203" t="s">
        <v>15</v>
      </c>
      <c r="P30" s="55">
        <v>0</v>
      </c>
      <c r="Q30" s="56"/>
      <c r="R30" s="70">
        <v>0</v>
      </c>
      <c r="S30" s="103">
        <f t="shared" ref="S30:S43" si="13">SUM(D30:O30)</f>
        <v>0</v>
      </c>
      <c r="T30" s="56"/>
      <c r="U30" s="70"/>
      <c r="V30" s="111">
        <v>0</v>
      </c>
      <c r="W30" s="110"/>
      <c r="X30" s="63">
        <f t="shared" ref="X30:X43" si="14">S30+V30</f>
        <v>0</v>
      </c>
      <c r="Y30" s="68">
        <f>P30-X30</f>
        <v>0</v>
      </c>
    </row>
    <row r="31" spans="1:39" ht="21" customHeight="1" x14ac:dyDescent="0.2">
      <c r="A31" s="108">
        <v>10210</v>
      </c>
      <c r="B31" s="152" t="s">
        <v>33</v>
      </c>
      <c r="C31" s="214" t="s">
        <v>20</v>
      </c>
      <c r="D31" s="203" t="s">
        <v>15</v>
      </c>
      <c r="E31" s="203" t="s">
        <v>15</v>
      </c>
      <c r="F31" s="203" t="s">
        <v>15</v>
      </c>
      <c r="G31" s="203" t="s">
        <v>15</v>
      </c>
      <c r="H31" s="203" t="s">
        <v>15</v>
      </c>
      <c r="I31" s="203" t="s">
        <v>15</v>
      </c>
      <c r="J31" s="203" t="s">
        <v>15</v>
      </c>
      <c r="K31" s="203" t="s">
        <v>15</v>
      </c>
      <c r="L31" s="203" t="s">
        <v>15</v>
      </c>
      <c r="M31" s="203" t="s">
        <v>15</v>
      </c>
      <c r="N31" s="203" t="s">
        <v>15</v>
      </c>
      <c r="O31" s="203" t="s">
        <v>15</v>
      </c>
      <c r="P31" s="55">
        <v>0</v>
      </c>
      <c r="Q31" s="56"/>
      <c r="R31" s="70">
        <v>0</v>
      </c>
      <c r="S31" s="63">
        <f t="shared" si="13"/>
        <v>0</v>
      </c>
      <c r="T31" s="56"/>
      <c r="U31" s="70"/>
      <c r="V31" s="111">
        <v>0</v>
      </c>
      <c r="W31" s="110"/>
      <c r="X31" s="63">
        <f t="shared" si="14"/>
        <v>0</v>
      </c>
      <c r="Y31" s="68">
        <f t="shared" ref="Y31:Y42" si="15">P31-X31</f>
        <v>0</v>
      </c>
    </row>
    <row r="32" spans="1:39" ht="21" customHeight="1" x14ac:dyDescent="0.2">
      <c r="A32" s="108">
        <v>10221</v>
      </c>
      <c r="B32" s="152" t="s">
        <v>33</v>
      </c>
      <c r="C32" s="214" t="s">
        <v>20</v>
      </c>
      <c r="D32" s="203" t="s">
        <v>15</v>
      </c>
      <c r="E32" s="203" t="s">
        <v>15</v>
      </c>
      <c r="F32" s="203" t="s">
        <v>15</v>
      </c>
      <c r="G32" s="203" t="s">
        <v>15</v>
      </c>
      <c r="H32" s="203" t="s">
        <v>15</v>
      </c>
      <c r="I32" s="203" t="s">
        <v>15</v>
      </c>
      <c r="J32" s="203" t="s">
        <v>15</v>
      </c>
      <c r="K32" s="203" t="s">
        <v>15</v>
      </c>
      <c r="L32" s="203" t="s">
        <v>15</v>
      </c>
      <c r="M32" s="203" t="s">
        <v>15</v>
      </c>
      <c r="N32" s="203" t="s">
        <v>15</v>
      </c>
      <c r="O32" s="203" t="s">
        <v>15</v>
      </c>
      <c r="P32" s="55">
        <v>0</v>
      </c>
      <c r="Q32" s="56"/>
      <c r="R32" s="70">
        <v>0</v>
      </c>
      <c r="S32" s="63">
        <f>SUM(D32:O32)</f>
        <v>0</v>
      </c>
      <c r="T32" s="56"/>
      <c r="U32" s="70"/>
      <c r="V32" s="55">
        <v>0</v>
      </c>
      <c r="W32" s="110"/>
      <c r="X32" s="63">
        <f t="shared" si="14"/>
        <v>0</v>
      </c>
      <c r="Y32" s="68">
        <f t="shared" si="15"/>
        <v>0</v>
      </c>
    </row>
    <row r="33" spans="1:35" ht="21" customHeight="1" x14ac:dyDescent="0.2">
      <c r="A33" s="108">
        <v>10225</v>
      </c>
      <c r="B33" s="152" t="s">
        <v>33</v>
      </c>
      <c r="C33" s="214" t="s">
        <v>23</v>
      </c>
      <c r="D33" s="203" t="s">
        <v>15</v>
      </c>
      <c r="E33" s="203" t="s">
        <v>15</v>
      </c>
      <c r="F33" s="203" t="s">
        <v>15</v>
      </c>
      <c r="G33" s="203" t="s">
        <v>15</v>
      </c>
      <c r="H33" s="203" t="s">
        <v>15</v>
      </c>
      <c r="I33" s="203" t="s">
        <v>15</v>
      </c>
      <c r="J33" s="203" t="s">
        <v>15</v>
      </c>
      <c r="K33" s="203" t="s">
        <v>15</v>
      </c>
      <c r="L33" s="203" t="s">
        <v>15</v>
      </c>
      <c r="M33" s="203" t="s">
        <v>15</v>
      </c>
      <c r="N33" s="203" t="s">
        <v>15</v>
      </c>
      <c r="O33" s="203" t="s">
        <v>15</v>
      </c>
      <c r="P33" s="55">
        <v>0</v>
      </c>
      <c r="Q33" s="56"/>
      <c r="R33" s="70">
        <v>0</v>
      </c>
      <c r="S33" s="63">
        <f>SUM(D33:O33)</f>
        <v>0</v>
      </c>
      <c r="T33" s="56"/>
      <c r="U33" s="70"/>
      <c r="V33" s="55">
        <v>0</v>
      </c>
      <c r="W33" s="110"/>
      <c r="X33" s="63">
        <f t="shared" si="14"/>
        <v>0</v>
      </c>
      <c r="Y33" s="68">
        <f t="shared" si="15"/>
        <v>0</v>
      </c>
    </row>
    <row r="34" spans="1:35" ht="21" customHeight="1" x14ac:dyDescent="0.2">
      <c r="A34" s="108">
        <v>10230</v>
      </c>
      <c r="B34" s="152" t="s">
        <v>33</v>
      </c>
      <c r="C34" s="214" t="s">
        <v>20</v>
      </c>
      <c r="D34" s="203" t="s">
        <v>15</v>
      </c>
      <c r="E34" s="203" t="s">
        <v>15</v>
      </c>
      <c r="F34" s="203" t="s">
        <v>15</v>
      </c>
      <c r="G34" s="203" t="s">
        <v>15</v>
      </c>
      <c r="H34" s="203" t="s">
        <v>15</v>
      </c>
      <c r="I34" s="203" t="s">
        <v>15</v>
      </c>
      <c r="J34" s="203" t="s">
        <v>15</v>
      </c>
      <c r="K34" s="203" t="s">
        <v>15</v>
      </c>
      <c r="L34" s="203" t="s">
        <v>15</v>
      </c>
      <c r="M34" s="203" t="s">
        <v>15</v>
      </c>
      <c r="N34" s="203" t="s">
        <v>15</v>
      </c>
      <c r="O34" s="203" t="s">
        <v>15</v>
      </c>
      <c r="P34" s="55">
        <v>0</v>
      </c>
      <c r="Q34" s="56"/>
      <c r="R34" s="70">
        <v>0</v>
      </c>
      <c r="S34" s="63">
        <f>SUM(D34:O34)</f>
        <v>0</v>
      </c>
      <c r="T34" s="56"/>
      <c r="U34" s="70"/>
      <c r="V34" s="55">
        <v>0</v>
      </c>
      <c r="W34" s="110"/>
      <c r="X34" s="63">
        <f>S34+V34</f>
        <v>0</v>
      </c>
      <c r="Y34" s="68">
        <f t="shared" si="15"/>
        <v>0</v>
      </c>
    </row>
    <row r="35" spans="1:35" ht="21" customHeight="1" x14ac:dyDescent="0.2">
      <c r="A35" s="108">
        <v>10235</v>
      </c>
      <c r="B35" s="152" t="s">
        <v>33</v>
      </c>
      <c r="C35" s="214" t="s">
        <v>20</v>
      </c>
      <c r="D35" s="203" t="s">
        <v>15</v>
      </c>
      <c r="E35" s="203" t="s">
        <v>15</v>
      </c>
      <c r="F35" s="203" t="s">
        <v>15</v>
      </c>
      <c r="G35" s="203" t="s">
        <v>15</v>
      </c>
      <c r="H35" s="203" t="s">
        <v>15</v>
      </c>
      <c r="I35" s="203" t="s">
        <v>15</v>
      </c>
      <c r="J35" s="203" t="s">
        <v>15</v>
      </c>
      <c r="K35" s="203" t="s">
        <v>15</v>
      </c>
      <c r="L35" s="203" t="s">
        <v>15</v>
      </c>
      <c r="M35" s="203" t="s">
        <v>15</v>
      </c>
      <c r="N35" s="203" t="s">
        <v>15</v>
      </c>
      <c r="O35" s="203" t="s">
        <v>15</v>
      </c>
      <c r="P35" s="158">
        <v>0</v>
      </c>
      <c r="Q35" s="56"/>
      <c r="R35" s="70">
        <v>0</v>
      </c>
      <c r="S35" s="63">
        <f>SUM(D35:O35)</f>
        <v>0</v>
      </c>
      <c r="T35" s="56"/>
      <c r="U35" s="70"/>
      <c r="V35" s="55">
        <v>0</v>
      </c>
      <c r="W35" s="110"/>
      <c r="X35" s="63">
        <f>S35+V35</f>
        <v>0</v>
      </c>
      <c r="Y35" s="68">
        <f>P35-X35</f>
        <v>0</v>
      </c>
    </row>
    <row r="36" spans="1:35" ht="21" customHeight="1" x14ac:dyDescent="0.2">
      <c r="A36" s="108">
        <v>10240</v>
      </c>
      <c r="B36" s="152" t="s">
        <v>33</v>
      </c>
      <c r="C36" s="214" t="s">
        <v>20</v>
      </c>
      <c r="D36" s="203" t="s">
        <v>15</v>
      </c>
      <c r="E36" s="203" t="s">
        <v>15</v>
      </c>
      <c r="F36" s="203" t="s">
        <v>15</v>
      </c>
      <c r="G36" s="203" t="s">
        <v>15</v>
      </c>
      <c r="H36" s="203" t="s">
        <v>15</v>
      </c>
      <c r="I36" s="203" t="s">
        <v>15</v>
      </c>
      <c r="J36" s="203" t="s">
        <v>15</v>
      </c>
      <c r="K36" s="203" t="s">
        <v>15</v>
      </c>
      <c r="L36" s="203" t="s">
        <v>15</v>
      </c>
      <c r="M36" s="203" t="s">
        <v>15</v>
      </c>
      <c r="N36" s="203" t="s">
        <v>15</v>
      </c>
      <c r="O36" s="203" t="s">
        <v>15</v>
      </c>
      <c r="P36" s="55">
        <v>0</v>
      </c>
      <c r="Q36" s="56"/>
      <c r="R36" s="70">
        <v>0</v>
      </c>
      <c r="S36" s="103">
        <f t="shared" si="13"/>
        <v>0</v>
      </c>
      <c r="T36" s="56"/>
      <c r="U36" s="70"/>
      <c r="V36" s="55">
        <v>0</v>
      </c>
      <c r="W36" s="110"/>
      <c r="X36" s="63">
        <f t="shared" si="14"/>
        <v>0</v>
      </c>
      <c r="Y36" s="68">
        <f t="shared" si="15"/>
        <v>0</v>
      </c>
    </row>
    <row r="37" spans="1:35" ht="21.6" customHeight="1" x14ac:dyDescent="0.2">
      <c r="A37" s="108">
        <v>10245</v>
      </c>
      <c r="B37" s="152" t="s">
        <v>33</v>
      </c>
      <c r="C37" s="214" t="s">
        <v>20</v>
      </c>
      <c r="D37" s="203" t="s">
        <v>15</v>
      </c>
      <c r="E37" s="203" t="s">
        <v>15</v>
      </c>
      <c r="F37" s="203" t="s">
        <v>15</v>
      </c>
      <c r="G37" s="203" t="s">
        <v>15</v>
      </c>
      <c r="H37" s="203" t="s">
        <v>15</v>
      </c>
      <c r="I37" s="203" t="s">
        <v>15</v>
      </c>
      <c r="J37" s="203" t="s">
        <v>15</v>
      </c>
      <c r="K37" s="203" t="s">
        <v>15</v>
      </c>
      <c r="L37" s="203" t="s">
        <v>15</v>
      </c>
      <c r="M37" s="203" t="s">
        <v>15</v>
      </c>
      <c r="N37" s="203" t="s">
        <v>15</v>
      </c>
      <c r="O37" s="203" t="s">
        <v>15</v>
      </c>
      <c r="P37" s="55">
        <v>0</v>
      </c>
      <c r="Q37" s="56"/>
      <c r="R37" s="70">
        <v>0</v>
      </c>
      <c r="S37" s="63">
        <f t="shared" si="13"/>
        <v>0</v>
      </c>
      <c r="T37" s="56"/>
      <c r="U37" s="70"/>
      <c r="V37" s="55">
        <v>0</v>
      </c>
      <c r="W37" s="110"/>
      <c r="X37" s="63">
        <f t="shared" si="14"/>
        <v>0</v>
      </c>
      <c r="Y37" s="68">
        <f t="shared" si="15"/>
        <v>0</v>
      </c>
    </row>
    <row r="38" spans="1:35" ht="21" customHeight="1" x14ac:dyDescent="0.2">
      <c r="A38" s="108">
        <v>10250</v>
      </c>
      <c r="B38" s="152" t="s">
        <v>33</v>
      </c>
      <c r="C38" s="214" t="s">
        <v>20</v>
      </c>
      <c r="D38" s="203" t="s">
        <v>15</v>
      </c>
      <c r="E38" s="203" t="s">
        <v>15</v>
      </c>
      <c r="F38" s="203" t="s">
        <v>15</v>
      </c>
      <c r="G38" s="203" t="s">
        <v>15</v>
      </c>
      <c r="H38" s="203" t="s">
        <v>15</v>
      </c>
      <c r="I38" s="203" t="s">
        <v>15</v>
      </c>
      <c r="J38" s="203" t="s">
        <v>15</v>
      </c>
      <c r="K38" s="203" t="s">
        <v>15</v>
      </c>
      <c r="L38" s="203" t="s">
        <v>15</v>
      </c>
      <c r="M38" s="203" t="s">
        <v>15</v>
      </c>
      <c r="N38" s="203" t="s">
        <v>15</v>
      </c>
      <c r="O38" s="203" t="s">
        <v>15</v>
      </c>
      <c r="P38" s="55">
        <v>0</v>
      </c>
      <c r="Q38" s="56"/>
      <c r="R38" s="70">
        <v>0</v>
      </c>
      <c r="S38" s="103">
        <f t="shared" si="13"/>
        <v>0</v>
      </c>
      <c r="T38" s="56"/>
      <c r="U38" s="70"/>
      <c r="V38" s="55">
        <v>0</v>
      </c>
      <c r="W38" s="110"/>
      <c r="X38" s="63">
        <f t="shared" si="14"/>
        <v>0</v>
      </c>
      <c r="Y38" s="68">
        <f t="shared" si="15"/>
        <v>0</v>
      </c>
    </row>
    <row r="39" spans="1:35" ht="21" customHeight="1" x14ac:dyDescent="0.2">
      <c r="A39" s="108">
        <v>10255</v>
      </c>
      <c r="B39" s="152" t="s">
        <v>33</v>
      </c>
      <c r="C39" s="214" t="s">
        <v>20</v>
      </c>
      <c r="D39" s="203" t="s">
        <v>15</v>
      </c>
      <c r="E39" s="203" t="s">
        <v>15</v>
      </c>
      <c r="F39" s="203" t="s">
        <v>15</v>
      </c>
      <c r="G39" s="203" t="s">
        <v>15</v>
      </c>
      <c r="H39" s="203" t="s">
        <v>15</v>
      </c>
      <c r="I39" s="203" t="s">
        <v>15</v>
      </c>
      <c r="J39" s="203" t="s">
        <v>15</v>
      </c>
      <c r="K39" s="203" t="s">
        <v>15</v>
      </c>
      <c r="L39" s="203" t="s">
        <v>15</v>
      </c>
      <c r="M39" s="203" t="s">
        <v>15</v>
      </c>
      <c r="N39" s="203" t="s">
        <v>15</v>
      </c>
      <c r="O39" s="203" t="s">
        <v>15</v>
      </c>
      <c r="P39" s="55">
        <v>0</v>
      </c>
      <c r="Q39" s="56"/>
      <c r="R39" s="70">
        <v>0</v>
      </c>
      <c r="S39" s="63">
        <f t="shared" si="13"/>
        <v>0</v>
      </c>
      <c r="T39" s="56"/>
      <c r="U39" s="70"/>
      <c r="V39" s="55">
        <v>0</v>
      </c>
      <c r="W39" s="110"/>
      <c r="X39" s="63">
        <f t="shared" si="14"/>
        <v>0</v>
      </c>
      <c r="Y39" s="68">
        <f t="shared" si="15"/>
        <v>0</v>
      </c>
    </row>
    <row r="40" spans="1:35" ht="21" customHeight="1" x14ac:dyDescent="0.2">
      <c r="A40" s="108">
        <v>10260</v>
      </c>
      <c r="B40" s="152" t="s">
        <v>33</v>
      </c>
      <c r="C40" s="214" t="s">
        <v>20</v>
      </c>
      <c r="D40" s="203" t="s">
        <v>15</v>
      </c>
      <c r="E40" s="203" t="s">
        <v>15</v>
      </c>
      <c r="F40" s="203" t="s">
        <v>15</v>
      </c>
      <c r="G40" s="203" t="s">
        <v>15</v>
      </c>
      <c r="H40" s="203" t="s">
        <v>15</v>
      </c>
      <c r="I40" s="203" t="s">
        <v>15</v>
      </c>
      <c r="J40" s="203" t="s">
        <v>15</v>
      </c>
      <c r="K40" s="203" t="s">
        <v>15</v>
      </c>
      <c r="L40" s="203" t="s">
        <v>15</v>
      </c>
      <c r="M40" s="203" t="s">
        <v>15</v>
      </c>
      <c r="N40" s="203" t="s">
        <v>15</v>
      </c>
      <c r="O40" s="203" t="s">
        <v>15</v>
      </c>
      <c r="P40" s="55">
        <v>0</v>
      </c>
      <c r="Q40" s="56"/>
      <c r="R40" s="70">
        <v>0</v>
      </c>
      <c r="S40" s="103">
        <f t="shared" si="13"/>
        <v>0</v>
      </c>
      <c r="T40" s="56"/>
      <c r="U40" s="70"/>
      <c r="V40" s="55">
        <v>0</v>
      </c>
      <c r="W40" s="110"/>
      <c r="X40" s="63">
        <f t="shared" si="14"/>
        <v>0</v>
      </c>
      <c r="Y40" s="68">
        <f t="shared" si="15"/>
        <v>0</v>
      </c>
    </row>
    <row r="41" spans="1:35" ht="21" customHeight="1" x14ac:dyDescent="0.2">
      <c r="A41" s="108">
        <v>10265</v>
      </c>
      <c r="B41" s="152" t="s">
        <v>33</v>
      </c>
      <c r="C41" s="214" t="s">
        <v>20</v>
      </c>
      <c r="D41" s="203" t="s">
        <v>15</v>
      </c>
      <c r="E41" s="203" t="s">
        <v>15</v>
      </c>
      <c r="F41" s="203" t="s">
        <v>15</v>
      </c>
      <c r="G41" s="203" t="s">
        <v>15</v>
      </c>
      <c r="H41" s="203" t="s">
        <v>15</v>
      </c>
      <c r="I41" s="203" t="s">
        <v>15</v>
      </c>
      <c r="J41" s="203" t="s">
        <v>15</v>
      </c>
      <c r="K41" s="203" t="s">
        <v>15</v>
      </c>
      <c r="L41" s="203" t="s">
        <v>15</v>
      </c>
      <c r="M41" s="203" t="s">
        <v>15</v>
      </c>
      <c r="N41" s="203" t="s">
        <v>15</v>
      </c>
      <c r="O41" s="203" t="s">
        <v>15</v>
      </c>
      <c r="P41" s="55">
        <v>0</v>
      </c>
      <c r="Q41" s="56"/>
      <c r="R41" s="70">
        <v>0</v>
      </c>
      <c r="S41" s="63">
        <f t="shared" si="13"/>
        <v>0</v>
      </c>
      <c r="T41" s="56"/>
      <c r="U41" s="70"/>
      <c r="V41" s="55">
        <v>0</v>
      </c>
      <c r="W41" s="110"/>
      <c r="X41" s="63">
        <f t="shared" si="14"/>
        <v>0</v>
      </c>
      <c r="Y41" s="68">
        <f t="shared" si="15"/>
        <v>0</v>
      </c>
    </row>
    <row r="42" spans="1:35" ht="21" customHeight="1" x14ac:dyDescent="0.2">
      <c r="A42" s="108">
        <v>19996</v>
      </c>
      <c r="B42" s="152" t="s">
        <v>33</v>
      </c>
      <c r="C42" s="214" t="s">
        <v>20</v>
      </c>
      <c r="D42" s="203" t="s">
        <v>15</v>
      </c>
      <c r="E42" s="203" t="s">
        <v>15</v>
      </c>
      <c r="F42" s="203" t="s">
        <v>15</v>
      </c>
      <c r="G42" s="203" t="s">
        <v>15</v>
      </c>
      <c r="H42" s="203" t="s">
        <v>15</v>
      </c>
      <c r="I42" s="203" t="s">
        <v>15</v>
      </c>
      <c r="J42" s="203" t="s">
        <v>15</v>
      </c>
      <c r="K42" s="203" t="s">
        <v>15</v>
      </c>
      <c r="L42" s="203" t="s">
        <v>15</v>
      </c>
      <c r="M42" s="203" t="s">
        <v>15</v>
      </c>
      <c r="N42" s="203" t="s">
        <v>15</v>
      </c>
      <c r="O42" s="203" t="s">
        <v>15</v>
      </c>
      <c r="P42" s="55">
        <v>0</v>
      </c>
      <c r="Q42" s="56"/>
      <c r="R42" s="70">
        <v>0</v>
      </c>
      <c r="S42" s="63">
        <f>SUM(D42:O42)</f>
        <v>0</v>
      </c>
      <c r="T42" s="56"/>
      <c r="U42" s="70"/>
      <c r="V42" s="55">
        <v>0</v>
      </c>
      <c r="W42" s="110"/>
      <c r="X42" s="63">
        <f t="shared" si="14"/>
        <v>0</v>
      </c>
      <c r="Y42" s="68">
        <f t="shared" si="15"/>
        <v>0</v>
      </c>
    </row>
    <row r="43" spans="1:35" ht="21.75" customHeight="1" x14ac:dyDescent="0.2">
      <c r="A43" s="108">
        <v>20</v>
      </c>
      <c r="B43" s="152" t="s">
        <v>33</v>
      </c>
      <c r="C43" s="215" t="s">
        <v>20</v>
      </c>
      <c r="D43" s="203" t="s">
        <v>15</v>
      </c>
      <c r="E43" s="203" t="s">
        <v>15</v>
      </c>
      <c r="F43" s="203" t="s">
        <v>15</v>
      </c>
      <c r="G43" s="203" t="s">
        <v>15</v>
      </c>
      <c r="H43" s="203" t="s">
        <v>15</v>
      </c>
      <c r="I43" s="203" t="s">
        <v>15</v>
      </c>
      <c r="J43" s="203" t="s">
        <v>15</v>
      </c>
      <c r="K43" s="203" t="s">
        <v>15</v>
      </c>
      <c r="L43" s="203" t="s">
        <v>15</v>
      </c>
      <c r="M43" s="203" t="s">
        <v>15</v>
      </c>
      <c r="N43" s="203" t="s">
        <v>15</v>
      </c>
      <c r="O43" s="203" t="s">
        <v>15</v>
      </c>
      <c r="P43" s="55">
        <v>0</v>
      </c>
      <c r="Q43" s="112"/>
      <c r="R43" s="70">
        <v>0</v>
      </c>
      <c r="S43" s="103">
        <f t="shared" si="13"/>
        <v>0</v>
      </c>
      <c r="T43" s="112"/>
      <c r="U43" s="70"/>
      <c r="V43" s="55">
        <v>0</v>
      </c>
      <c r="W43" s="113"/>
      <c r="X43" s="63">
        <f t="shared" si="14"/>
        <v>0</v>
      </c>
      <c r="Y43" s="68">
        <f>P43-X43</f>
        <v>0</v>
      </c>
    </row>
    <row r="44" spans="1:35" ht="28.5" customHeight="1" thickBot="1" x14ac:dyDescent="0.3">
      <c r="A44" s="73" t="s">
        <v>21</v>
      </c>
      <c r="B44" s="74"/>
      <c r="C44" s="114"/>
      <c r="D44" s="115">
        <f>SUM(D28:D43)</f>
        <v>0</v>
      </c>
      <c r="E44" s="116">
        <f>SUM(E28:E43)</f>
        <v>0</v>
      </c>
      <c r="F44" s="116">
        <f>SUM(F28:F43)</f>
        <v>0</v>
      </c>
      <c r="G44" s="117">
        <f>SUM(G28:G43)</f>
        <v>0</v>
      </c>
      <c r="H44" s="117">
        <f>SUM(H28:H43)</f>
        <v>0</v>
      </c>
      <c r="I44" s="117">
        <f>SUM(I28:I43)</f>
        <v>0</v>
      </c>
      <c r="J44" s="117">
        <f>SUM(J28:J43)</f>
        <v>0</v>
      </c>
      <c r="K44" s="117">
        <f>SUM(K28:K43)</f>
        <v>0</v>
      </c>
      <c r="L44" s="117">
        <f>SUM(L28:L43)</f>
        <v>0</v>
      </c>
      <c r="M44" s="117">
        <f>SUM(M28:M43)</f>
        <v>0</v>
      </c>
      <c r="N44" s="117">
        <f>SUM(N28:N43)</f>
        <v>0</v>
      </c>
      <c r="O44" s="117">
        <f>SUM(O28:O43)</f>
        <v>0</v>
      </c>
      <c r="P44" s="118">
        <f>SUM(P28:P43)</f>
        <v>0</v>
      </c>
      <c r="Q44" s="118"/>
      <c r="R44" s="118"/>
      <c r="S44" s="118">
        <f>SUM(S28:S43)</f>
        <v>0</v>
      </c>
      <c r="T44" s="118">
        <f>SUM(T28:T43)</f>
        <v>0</v>
      </c>
      <c r="U44" s="118"/>
      <c r="V44" s="118">
        <f>SUM(V28:V43)</f>
        <v>0</v>
      </c>
      <c r="W44" s="117"/>
      <c r="X44" s="118">
        <f>SUM(X28:X43)</f>
        <v>0</v>
      </c>
      <c r="Y44" s="119">
        <f>SUM(Y28:Y43)</f>
        <v>0.03</v>
      </c>
      <c r="AA44" s="65"/>
    </row>
    <row r="45" spans="1:35" ht="1.5" customHeight="1" thickBot="1" x14ac:dyDescent="0.3">
      <c r="A45" s="78"/>
      <c r="B45" s="7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123"/>
      <c r="R45" s="124"/>
      <c r="S45" s="125"/>
      <c r="T45" s="123"/>
      <c r="U45" s="124"/>
      <c r="V45" s="125"/>
      <c r="W45" s="126"/>
      <c r="X45" s="127"/>
      <c r="Y45" s="128"/>
      <c r="AA45" s="65"/>
    </row>
    <row r="46" spans="1:35" ht="17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AA46" s="65"/>
    </row>
    <row r="47" spans="1:35" ht="20.25" customHeight="1" thickBot="1" x14ac:dyDescent="0.3">
      <c r="A47" s="162"/>
      <c r="B47" s="163"/>
      <c r="C47" s="164" t="s">
        <v>17</v>
      </c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 t="s">
        <v>2</v>
      </c>
      <c r="Q47" s="165" t="s">
        <v>3</v>
      </c>
      <c r="R47" s="166"/>
      <c r="S47" s="167"/>
      <c r="T47" s="168" t="s">
        <v>35</v>
      </c>
      <c r="U47" s="169"/>
      <c r="V47" s="170"/>
      <c r="W47" s="165" t="s">
        <v>4</v>
      </c>
      <c r="X47" s="167"/>
      <c r="Y47" s="204" t="s">
        <v>5</v>
      </c>
      <c r="AG47" s="65"/>
      <c r="AH47" s="65"/>
      <c r="AI47" s="65"/>
    </row>
    <row r="48" spans="1:35" ht="27" customHeight="1" thickBot="1" x14ac:dyDescent="0.3">
      <c r="A48" s="200"/>
      <c r="B48" s="201"/>
      <c r="C48" s="199"/>
      <c r="D48" s="27">
        <v>44583</v>
      </c>
      <c r="E48" s="28">
        <f>D48+31</f>
        <v>44614</v>
      </c>
      <c r="F48" s="28">
        <f>E48+31</f>
        <v>44645</v>
      </c>
      <c r="G48" s="28">
        <f>F48+31</f>
        <v>44676</v>
      </c>
      <c r="H48" s="28">
        <f>G48+31</f>
        <v>44707</v>
      </c>
      <c r="I48" s="28">
        <f>H48+31</f>
        <v>44738</v>
      </c>
      <c r="J48" s="28">
        <f t="shared" ref="J48:O48" si="16">I48+31</f>
        <v>44769</v>
      </c>
      <c r="K48" s="28">
        <f t="shared" si="16"/>
        <v>44800</v>
      </c>
      <c r="L48" s="28">
        <f t="shared" si="16"/>
        <v>44831</v>
      </c>
      <c r="M48" s="28">
        <f t="shared" si="16"/>
        <v>44862</v>
      </c>
      <c r="N48" s="28">
        <f t="shared" si="16"/>
        <v>44893</v>
      </c>
      <c r="O48" s="28">
        <f t="shared" si="16"/>
        <v>44924</v>
      </c>
      <c r="P48" s="29" t="s">
        <v>6</v>
      </c>
      <c r="Q48" s="129" t="s">
        <v>7</v>
      </c>
      <c r="R48" s="130" t="s">
        <v>8</v>
      </c>
      <c r="S48" s="131" t="s">
        <v>9</v>
      </c>
      <c r="T48" s="95" t="s">
        <v>10</v>
      </c>
      <c r="U48" s="130" t="s">
        <v>8</v>
      </c>
      <c r="V48" s="131" t="s">
        <v>9</v>
      </c>
      <c r="W48" s="129"/>
      <c r="X48" s="132" t="s">
        <v>9</v>
      </c>
      <c r="Y48" s="205"/>
      <c r="AB48" s="66"/>
      <c r="AG48" s="65"/>
      <c r="AH48" s="65"/>
      <c r="AI48" s="65"/>
    </row>
    <row r="49" spans="1:27" ht="1.5" customHeight="1" thickTop="1" thickBot="1" x14ac:dyDescent="0.25">
      <c r="A49" s="133"/>
      <c r="B49" s="134"/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138"/>
      <c r="R49" s="139"/>
      <c r="S49" s="140"/>
      <c r="T49" s="138"/>
      <c r="U49" s="139"/>
      <c r="V49" s="140"/>
      <c r="W49" s="141"/>
      <c r="X49" s="142"/>
      <c r="Y49" s="143"/>
    </row>
    <row r="50" spans="1:27" ht="13.5" customHeight="1" thickTop="1" x14ac:dyDescent="0.2">
      <c r="A50" s="133"/>
      <c r="B50" s="134"/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138"/>
      <c r="R50" s="139"/>
      <c r="S50" s="140"/>
      <c r="T50" s="138"/>
      <c r="U50" s="139"/>
      <c r="V50" s="140"/>
      <c r="W50" s="141"/>
      <c r="X50" s="142"/>
      <c r="Y50" s="143"/>
    </row>
    <row r="51" spans="1:27" ht="26.25" x14ac:dyDescent="0.25">
      <c r="A51" s="144" t="s">
        <v>30</v>
      </c>
      <c r="B51" s="74"/>
      <c r="C51" s="114"/>
      <c r="D51" s="116">
        <f t="shared" ref="D51:O51" si="17">SUM(D49:D49)</f>
        <v>0</v>
      </c>
      <c r="E51" s="116">
        <f t="shared" si="17"/>
        <v>0</v>
      </c>
      <c r="F51" s="116">
        <f t="shared" si="17"/>
        <v>0</v>
      </c>
      <c r="G51" s="116">
        <f t="shared" si="17"/>
        <v>0</v>
      </c>
      <c r="H51" s="116">
        <f t="shared" si="17"/>
        <v>0</v>
      </c>
      <c r="I51" s="116">
        <f t="shared" si="17"/>
        <v>0</v>
      </c>
      <c r="J51" s="116">
        <f t="shared" si="17"/>
        <v>0</v>
      </c>
      <c r="K51" s="116">
        <f t="shared" si="17"/>
        <v>0</v>
      </c>
      <c r="L51" s="116">
        <f t="shared" si="17"/>
        <v>0</v>
      </c>
      <c r="M51" s="116">
        <f t="shared" si="17"/>
        <v>0</v>
      </c>
      <c r="N51" s="116">
        <f t="shared" si="17"/>
        <v>0</v>
      </c>
      <c r="O51" s="116">
        <f t="shared" si="17"/>
        <v>0</v>
      </c>
      <c r="P51" s="115">
        <f>SUM(P23+P44)</f>
        <v>0</v>
      </c>
      <c r="Q51" s="145"/>
      <c r="R51" s="146"/>
      <c r="S51" s="147">
        <f>SUM(S23+S44)</f>
        <v>0</v>
      </c>
      <c r="T51" s="145">
        <f>SUM(T23+T44)</f>
        <v>0</v>
      </c>
      <c r="U51" s="146"/>
      <c r="V51" s="147">
        <f>SUM(V23+V44)</f>
        <v>0</v>
      </c>
      <c r="W51" s="148"/>
      <c r="X51" s="149">
        <f>SUM(X23+X44)</f>
        <v>0</v>
      </c>
      <c r="Y51" s="150">
        <f>SUM(Y23+Y44)</f>
        <v>1.19</v>
      </c>
      <c r="AA51" s="65"/>
    </row>
    <row r="52" spans="1:27" ht="1.5" customHeight="1" thickBot="1" x14ac:dyDescent="0.3">
      <c r="A52" s="78"/>
      <c r="B52" s="79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123"/>
      <c r="R52" s="124"/>
      <c r="S52" s="125"/>
      <c r="T52" s="123"/>
      <c r="U52" s="124"/>
      <c r="V52" s="125"/>
      <c r="W52" s="126"/>
      <c r="X52" s="127"/>
      <c r="Y52" s="128"/>
      <c r="AA52" s="65"/>
    </row>
    <row r="53" spans="1:27" ht="1.5" customHeight="1" thickBot="1" x14ac:dyDescent="0.3">
      <c r="A53" s="78"/>
      <c r="B53" s="79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123"/>
      <c r="R53" s="124"/>
      <c r="S53" s="125"/>
      <c r="T53" s="123"/>
      <c r="U53" s="124"/>
      <c r="V53" s="125"/>
      <c r="W53" s="126"/>
      <c r="X53" s="127"/>
      <c r="Y53" s="128"/>
      <c r="AA53" s="65"/>
    </row>
    <row r="54" spans="1:27" ht="27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51"/>
      <c r="Q54" s="5"/>
      <c r="R54" s="5"/>
      <c r="S54" s="5"/>
      <c r="T54" s="5"/>
      <c r="U54" s="5"/>
      <c r="V54" s="5"/>
      <c r="W54" s="5"/>
      <c r="X54" s="5"/>
      <c r="Y54" s="5"/>
      <c r="AA54" s="65"/>
    </row>
    <row r="56" spans="1:27" x14ac:dyDescent="0.2">
      <c r="N56" s="157"/>
    </row>
  </sheetData>
  <mergeCells count="33">
    <mergeCell ref="C26:C27"/>
    <mergeCell ref="A26:B27"/>
    <mergeCell ref="Y26:Y27"/>
    <mergeCell ref="W26:X26"/>
    <mergeCell ref="T26:V26"/>
    <mergeCell ref="Q26:S26"/>
    <mergeCell ref="D26:O26"/>
    <mergeCell ref="A2:B2"/>
    <mergeCell ref="A3:B3"/>
    <mergeCell ref="A6:A7"/>
    <mergeCell ref="B6:B7"/>
    <mergeCell ref="A9:B9"/>
    <mergeCell ref="C6:C7"/>
    <mergeCell ref="T6:V6"/>
    <mergeCell ref="W6:X6"/>
    <mergeCell ref="Y6:Y7"/>
    <mergeCell ref="A8:C8"/>
    <mergeCell ref="Q6:S6"/>
    <mergeCell ref="D6:O6"/>
    <mergeCell ref="W23:W24"/>
    <mergeCell ref="X23:X24"/>
    <mergeCell ref="Y23:Y24"/>
    <mergeCell ref="P23:P24"/>
    <mergeCell ref="Q23:R24"/>
    <mergeCell ref="S23:S24"/>
    <mergeCell ref="T23:U24"/>
    <mergeCell ref="V23:V24"/>
    <mergeCell ref="A47:B48"/>
    <mergeCell ref="C47:C48"/>
    <mergeCell ref="Q47:S47"/>
    <mergeCell ref="T47:V47"/>
    <mergeCell ref="W47:X47"/>
    <mergeCell ref="Y47:Y48"/>
  </mergeCells>
  <phoneticPr fontId="24" type="noConversion"/>
  <dataValidations count="3">
    <dataValidation type="list" allowBlank="1" showInputMessage="1" showErrorMessage="1" sqref="AM12 AM16:AM21 B10:B22" xr:uid="{AB5E6475-119F-471D-92BA-D4EE42015E0C}">
      <formula1>Engineering</formula1>
    </dataValidation>
    <dataValidation type="list" allowBlank="1" showInputMessage="1" showErrorMessage="1" sqref="AM22 AM10:AM18" xr:uid="{2808A7AC-1CFF-4964-B0B2-8DF3086260AB}">
      <formula1>Supervision</formula1>
    </dataValidation>
    <dataValidation type="list" allowBlank="1" showInputMessage="1" showErrorMessage="1" sqref="AM13:AM18" xr:uid="{4A5369A0-5F0D-413A-BB00-FB466651D774}">
      <formula1>Support</formula1>
    </dataValidation>
  </dataValidations>
  <printOptions horizontalCentered="1" verticalCentered="1"/>
  <pageMargins left="0.45" right="0.45" top="0.75" bottom="0.5" header="0.3" footer="0.3"/>
  <pageSetup paperSize="3" scale="70" fitToHeight="0" orientation="landscape" r:id="rId1"/>
  <headerFooter>
    <oddFooter>&amp;L&amp;F&amp;C&amp;A&amp;Rprinted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iPM, Forecaster</vt:lpstr>
      <vt:lpstr>'The iPM, Forecaster'!Print_Area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Nitchen</dc:creator>
  <cp:lastModifiedBy>Kyle Nitchen</cp:lastModifiedBy>
  <cp:lastPrinted>2024-03-25T15:56:07Z</cp:lastPrinted>
  <dcterms:created xsi:type="dcterms:W3CDTF">2021-01-16T16:36:57Z</dcterms:created>
  <dcterms:modified xsi:type="dcterms:W3CDTF">2024-03-25T15:59:47Z</dcterms:modified>
</cp:coreProperties>
</file>